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  <sheet name="Zał.Nr2" sheetId="11" r:id="rId2"/>
    <sheet name="Zał.Nr3" sheetId="17" r:id="rId3"/>
    <sheet name="Zał.Nr4" sheetId="16" r:id="rId4"/>
    <sheet name="Zał.Nr5" sheetId="14" r:id="rId5"/>
  </sheets>
  <definedNames>
    <definedName name="_xlnm.Print_Titles" localSheetId="0">Zał.Nr1!$7:$9</definedName>
  </definedNames>
  <calcPr calcId="162913"/>
</workbook>
</file>

<file path=xl/calcChain.xml><?xml version="1.0" encoding="utf-8"?>
<calcChain xmlns="http://schemas.openxmlformats.org/spreadsheetml/2006/main">
  <c r="G30" i="14" l="1"/>
  <c r="F30" i="14"/>
  <c r="E30" i="14"/>
  <c r="D30" i="14"/>
  <c r="J27" i="16" l="1"/>
  <c r="I27" i="16"/>
  <c r="H27" i="16"/>
  <c r="G27" i="16"/>
  <c r="D27" i="16"/>
  <c r="F26" i="16"/>
  <c r="E26" i="16" s="1"/>
  <c r="F25" i="16"/>
  <c r="E25" i="16" s="1"/>
  <c r="F24" i="16"/>
  <c r="E24" i="16" s="1"/>
  <c r="F23" i="16"/>
  <c r="E23" i="16" s="1"/>
  <c r="F22" i="16"/>
  <c r="E22" i="16" s="1"/>
  <c r="F21" i="16"/>
  <c r="E21" i="16" s="1"/>
  <c r="F20" i="16"/>
  <c r="E20" i="16" s="1"/>
  <c r="F19" i="16"/>
  <c r="E19" i="16" s="1"/>
  <c r="F18" i="16"/>
  <c r="E18" i="16" s="1"/>
  <c r="F17" i="16"/>
  <c r="F27" i="16" s="1"/>
  <c r="J21" i="17"/>
  <c r="I21" i="17"/>
  <c r="G21" i="17"/>
  <c r="F21" i="17"/>
  <c r="D21" i="17"/>
  <c r="E20" i="17"/>
  <c r="E19" i="17"/>
  <c r="E18" i="17"/>
  <c r="E17" i="17"/>
  <c r="E16" i="17"/>
  <c r="I38" i="11"/>
  <c r="G38" i="11"/>
  <c r="F37" i="11"/>
  <c r="D37" i="11" s="1"/>
  <c r="D34" i="11" s="1"/>
  <c r="I34" i="11"/>
  <c r="H34" i="11"/>
  <c r="G34" i="11"/>
  <c r="E34" i="11"/>
  <c r="G33" i="11"/>
  <c r="D32" i="11"/>
  <c r="I29" i="11"/>
  <c r="H29" i="11"/>
  <c r="G29" i="11"/>
  <c r="G28" i="11"/>
  <c r="F28" i="11"/>
  <c r="E28" i="11"/>
  <c r="D28" i="11"/>
  <c r="G25" i="11"/>
  <c r="D24" i="11"/>
  <c r="E21" i="17" l="1"/>
  <c r="E17" i="16"/>
  <c r="E27" i="16" s="1"/>
  <c r="F34" i="11"/>
  <c r="G357" i="9" l="1"/>
  <c r="G355" i="9" s="1"/>
  <c r="G354" i="9" s="1"/>
  <c r="F357" i="9"/>
  <c r="F355" i="9" s="1"/>
  <c r="F354" i="9" s="1"/>
  <c r="F352" i="9"/>
  <c r="F351" i="9"/>
  <c r="F350" i="9" s="1"/>
  <c r="G345" i="9"/>
  <c r="F345" i="9"/>
  <c r="G344" i="9"/>
  <c r="G343" i="9" s="1"/>
  <c r="F344" i="9"/>
  <c r="F343" i="9" s="1"/>
  <c r="G338" i="9"/>
  <c r="G337" i="9" s="1"/>
  <c r="G336" i="9" s="1"/>
  <c r="F338" i="9"/>
  <c r="F337" i="9" s="1"/>
  <c r="F336" i="9" s="1"/>
  <c r="G331" i="9"/>
  <c r="F331" i="9"/>
  <c r="G328" i="9"/>
  <c r="G327" i="9" s="1"/>
  <c r="G326" i="9" s="1"/>
  <c r="G325" i="9" s="1"/>
  <c r="F328" i="9"/>
  <c r="F327" i="9"/>
  <c r="F326" i="9" s="1"/>
  <c r="F322" i="9"/>
  <c r="F321" i="9"/>
  <c r="F315" i="9"/>
  <c r="F314" i="9"/>
  <c r="F313" i="9" s="1"/>
  <c r="F311" i="9"/>
  <c r="F308" i="9"/>
  <c r="F306" i="9"/>
  <c r="F304" i="9"/>
  <c r="F300" i="9"/>
  <c r="F298" i="9"/>
  <c r="F297" i="9" s="1"/>
  <c r="F296" i="9" s="1"/>
  <c r="G290" i="9"/>
  <c r="G289" i="9" s="1"/>
  <c r="G288" i="9" s="1"/>
  <c r="G287" i="9" s="1"/>
  <c r="F290" i="9"/>
  <c r="F289" i="9" s="1"/>
  <c r="F288" i="9" s="1"/>
  <c r="F285" i="9"/>
  <c r="F278" i="9" s="1"/>
  <c r="F283" i="9"/>
  <c r="F279" i="9"/>
  <c r="G276" i="9"/>
  <c r="G275" i="9" s="1"/>
  <c r="G272" i="9"/>
  <c r="F272" i="9"/>
  <c r="F268" i="9" s="1"/>
  <c r="G269" i="9"/>
  <c r="G268" i="9" s="1"/>
  <c r="G265" i="9"/>
  <c r="G264" i="9" s="1"/>
  <c r="G263" i="9" s="1"/>
  <c r="F265" i="9"/>
  <c r="F264" i="9" s="1"/>
  <c r="G258" i="9"/>
  <c r="F258" i="9"/>
  <c r="F256" i="9" s="1"/>
  <c r="G256" i="9"/>
  <c r="G252" i="9"/>
  <c r="F252" i="9"/>
  <c r="F247" i="9"/>
  <c r="F246" i="9" s="1"/>
  <c r="G246" i="9"/>
  <c r="G242" i="9"/>
  <c r="G241" i="9" s="1"/>
  <c r="G236" i="9" s="1"/>
  <c r="F242" i="9"/>
  <c r="F241" i="9" s="1"/>
  <c r="F238" i="9"/>
  <c r="F237" i="9"/>
  <c r="G233" i="9"/>
  <c r="G232" i="9" s="1"/>
  <c r="F233" i="9"/>
  <c r="F232" i="9" s="1"/>
  <c r="G229" i="9"/>
  <c r="G228" i="9" s="1"/>
  <c r="F229" i="9"/>
  <c r="F228" i="9" s="1"/>
  <c r="F225" i="9"/>
  <c r="F224" i="9"/>
  <c r="G222" i="9"/>
  <c r="G221" i="9" s="1"/>
  <c r="F210" i="9"/>
  <c r="G205" i="9"/>
  <c r="F205" i="9"/>
  <c r="F200" i="9" s="1"/>
  <c r="F199" i="9" s="1"/>
  <c r="F201" i="9"/>
  <c r="G200" i="9"/>
  <c r="G199" i="9" s="1"/>
  <c r="G197" i="9"/>
  <c r="G196" i="9"/>
  <c r="G195" i="9" s="1"/>
  <c r="F193" i="9"/>
  <c r="F190" i="9" s="1"/>
  <c r="G185" i="9"/>
  <c r="G184" i="9" s="1"/>
  <c r="G176" i="9"/>
  <c r="F176" i="9"/>
  <c r="G175" i="9"/>
  <c r="F175" i="9"/>
  <c r="F169" i="9"/>
  <c r="F168" i="9" s="1"/>
  <c r="G165" i="9"/>
  <c r="G164" i="9" s="1"/>
  <c r="F165" i="9"/>
  <c r="F164" i="9" s="1"/>
  <c r="G160" i="9"/>
  <c r="G159" i="9" s="1"/>
  <c r="F160" i="9"/>
  <c r="F159" i="9" s="1"/>
  <c r="G156" i="9"/>
  <c r="G155" i="9" s="1"/>
  <c r="F156" i="9"/>
  <c r="F155" i="9"/>
  <c r="G153" i="9"/>
  <c r="G152" i="9" s="1"/>
  <c r="G146" i="9"/>
  <c r="F146" i="9"/>
  <c r="G145" i="9"/>
  <c r="F145" i="9"/>
  <c r="G139" i="9"/>
  <c r="F139" i="9"/>
  <c r="G138" i="9"/>
  <c r="F138" i="9"/>
  <c r="G135" i="9"/>
  <c r="F135" i="9"/>
  <c r="G134" i="9"/>
  <c r="F134" i="9"/>
  <c r="G130" i="9"/>
  <c r="F130" i="9"/>
  <c r="F129" i="9" s="1"/>
  <c r="G129" i="9"/>
  <c r="G123" i="9"/>
  <c r="F123" i="9"/>
  <c r="F122" i="9" s="1"/>
  <c r="F121" i="9" s="1"/>
  <c r="G122" i="9"/>
  <c r="G119" i="9"/>
  <c r="G118" i="9"/>
  <c r="G117" i="9"/>
  <c r="F115" i="9"/>
  <c r="F114" i="9"/>
  <c r="F112" i="9"/>
  <c r="F111" i="9"/>
  <c r="F110" i="9" s="1"/>
  <c r="G106" i="9"/>
  <c r="F106" i="9"/>
  <c r="F105" i="9" s="1"/>
  <c r="G105" i="9"/>
  <c r="G102" i="9"/>
  <c r="F102" i="9"/>
  <c r="F101" i="9" s="1"/>
  <c r="G101" i="9"/>
  <c r="G100" i="9" s="1"/>
  <c r="G95" i="9"/>
  <c r="F95" i="9"/>
  <c r="G94" i="9"/>
  <c r="G93" i="9" s="1"/>
  <c r="F94" i="9"/>
  <c r="F93" i="9" s="1"/>
  <c r="G82" i="9"/>
  <c r="G78" i="9" s="1"/>
  <c r="G77" i="9" s="1"/>
  <c r="F82" i="9"/>
  <c r="F78" i="9"/>
  <c r="F77" i="9" s="1"/>
  <c r="G70" i="9"/>
  <c r="G69" i="9" s="1"/>
  <c r="G62" i="9" s="1"/>
  <c r="F70" i="9"/>
  <c r="F69" i="9"/>
  <c r="F64" i="9"/>
  <c r="F63" i="9" s="1"/>
  <c r="F62" i="9" s="1"/>
  <c r="F57" i="9"/>
  <c r="F52" i="9"/>
  <c r="F51" i="9"/>
  <c r="F46" i="9"/>
  <c r="F45" i="9" s="1"/>
  <c r="F43" i="9" s="1"/>
  <c r="G39" i="9"/>
  <c r="F35" i="9"/>
  <c r="G34" i="9"/>
  <c r="F34" i="9"/>
  <c r="F27" i="9"/>
  <c r="F25" i="9"/>
  <c r="F18" i="9"/>
  <c r="F12" i="9" s="1"/>
  <c r="F11" i="9" s="1"/>
  <c r="G13" i="9"/>
  <c r="G12" i="9" s="1"/>
  <c r="G11" i="9" s="1"/>
  <c r="G10" i="9" l="1"/>
  <c r="F100" i="9"/>
  <c r="I100" i="9" s="1"/>
  <c r="F227" i="9"/>
  <c r="F236" i="9"/>
  <c r="F287" i="9"/>
  <c r="F10" i="9"/>
  <c r="G121" i="9"/>
  <c r="G227" i="9"/>
  <c r="F325" i="9"/>
  <c r="G76" i="9"/>
  <c r="G75" i="9" s="1"/>
  <c r="F263" i="9"/>
  <c r="F76" i="9" l="1"/>
  <c r="F75" i="9" l="1"/>
</calcChain>
</file>

<file path=xl/sharedStrings.xml><?xml version="1.0" encoding="utf-8"?>
<sst xmlns="http://schemas.openxmlformats.org/spreadsheetml/2006/main" count="755" uniqueCount="301">
  <si>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</si>
  <si>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</si>
  <si>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</si>
  <si>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</si>
  <si>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</si>
  <si>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</si>
  <si>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</si>
  <si>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</si>
  <si>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</si>
  <si>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</si>
  <si>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</si>
  <si>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</si>
  <si>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</si>
  <si>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</si>
  <si>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</si>
  <si>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</si>
  <si>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</si>
  <si>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</si>
  <si>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</si>
  <si>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</si>
  <si>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</si>
  <si>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</si>
  <si>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</si>
  <si>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</si>
  <si>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</si>
  <si>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</si>
  <si>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</si>
  <si>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Edukacyjna opieka wychowawcza</t>
  </si>
  <si>
    <t>Internaty i bursy szkolne</t>
  </si>
  <si>
    <t>Rodzina</t>
  </si>
  <si>
    <t>WYDATKI OGÓŁEM:</t>
  </si>
  <si>
    <t>Wydatki na zadania własne:</t>
  </si>
  <si>
    <t>Transport i łączność</t>
  </si>
  <si>
    <t xml:space="preserve">zakup usług pozostałych </t>
  </si>
  <si>
    <t>4210</t>
  </si>
  <si>
    <t>zakup materiałów i wyposażenia</t>
  </si>
  <si>
    <t>zakup energii</t>
  </si>
  <si>
    <t>zakup usług pozostałych</t>
  </si>
  <si>
    <t>wynagrodzenia bezosobowe</t>
  </si>
  <si>
    <t>Wydział Polityki Społecznej i Zdrowia Publicznego</t>
  </si>
  <si>
    <t>852</t>
  </si>
  <si>
    <t>Miejski Ośrodek Pomocy Rodzinie</t>
  </si>
  <si>
    <t>świadczenia społeczne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</si>
  <si>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</si>
  <si>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</si>
  <si>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</si>
  <si>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</si>
  <si>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 xml:space="preserve">różne opłaty i składki </t>
  </si>
  <si>
    <t>Gospodarka komunalna i ochrona środowiska</t>
  </si>
  <si>
    <t>Oczyszczanie miast i wsi</t>
  </si>
  <si>
    <t>Wydział Gospodarki Komunalnej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</si>
  <si>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</si>
  <si>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</si>
  <si>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</si>
  <si>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</si>
  <si>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</si>
  <si>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</si>
  <si>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</si>
  <si>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</si>
  <si>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</si>
  <si>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</si>
  <si>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</si>
  <si>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</si>
  <si>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</si>
  <si>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</si>
  <si>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</si>
  <si>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</si>
  <si>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</si>
  <si>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</si>
  <si>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</si>
  <si>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</si>
  <si>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</si>
  <si>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</si>
  <si>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</si>
  <si>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</si>
  <si>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</si>
  <si>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</si>
  <si>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</si>
  <si>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</si>
  <si>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</si>
  <si>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</si>
  <si>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</si>
  <si>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</si>
  <si>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</si>
  <si>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</si>
  <si>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</si>
  <si>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</si>
  <si>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dz. 801</t>
  </si>
  <si>
    <t>rozdz. 80195</t>
  </si>
  <si>
    <t>Załącznik Nr 2</t>
  </si>
  <si>
    <t>Dział</t>
  </si>
  <si>
    <t>Załącznik Nr 4</t>
  </si>
  <si>
    <t xml:space="preserve">Prezydenta Miasta Włocławek </t>
  </si>
  <si>
    <t>Administracja publiczna</t>
  </si>
  <si>
    <t>Dochody na zadania rządowe:</t>
  </si>
  <si>
    <t>Gospodarka mieszkaniowa</t>
  </si>
  <si>
    <t>Gospodarka gruntami i nieruchomościami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</si>
  <si>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</si>
  <si>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</si>
  <si>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</si>
  <si>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</si>
  <si>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szkolenia pracowników  niebędących członkami</t>
  </si>
  <si>
    <t xml:space="preserve">korpusu służby cywilnej </t>
  </si>
  <si>
    <t>75095</t>
  </si>
  <si>
    <t>Różne rozliczenia</t>
  </si>
  <si>
    <t>Rezerwy ogólne i celowe</t>
  </si>
  <si>
    <t>4810</t>
  </si>
  <si>
    <t xml:space="preserve">rezerwy </t>
  </si>
  <si>
    <t xml:space="preserve"> - rezerwa celowa</t>
  </si>
  <si>
    <t>zakup środków dydaktycznych i książek</t>
  </si>
  <si>
    <t>dodatkowe wynagrodzenie roczne</t>
  </si>
  <si>
    <t>Ośrodki pomocy społecznej</t>
  </si>
  <si>
    <t>Działalność placówek opiekuńczo - wychowawczych</t>
  </si>
  <si>
    <t>Centrum Opieki nad Dzieckiem ul. Żytnia 55</t>
  </si>
  <si>
    <t>Utrzymanie zieleni w miastach i gminach</t>
  </si>
  <si>
    <t>Wydatki na zadania rządowe:</t>
  </si>
  <si>
    <t>710</t>
  </si>
  <si>
    <t>Działalność usługowa</t>
  </si>
  <si>
    <t>Bezpieczeństwo publiczne i ochrona</t>
  </si>
  <si>
    <t>przeciwpożarowa</t>
  </si>
  <si>
    <t>Komenda Miejska Państwowej Straży Pożarnej</t>
  </si>
  <si>
    <t>2.35</t>
  </si>
  <si>
    <t>Razem wydatki /Dom Pomocy Społecznej ul. Dobrzyńska 102, Dom Pomocy Społecznej ul. Nowomiejska 19, Wydział Polityki Społecznej i Zdrowia Publicznego/</t>
  </si>
  <si>
    <t>dz.852</t>
  </si>
  <si>
    <t>rozdz. 85295</t>
  </si>
  <si>
    <t>4</t>
  </si>
  <si>
    <t>PROGRAM OPERACYJNY POLSKA CYFROWA 2014 - 2020</t>
  </si>
  <si>
    <t>4.1</t>
  </si>
  <si>
    <t>"Zdalna Szkoła - wsparcie Ogólnopolskiej Sieci Edukacyjnej w systemie kształcenia zdalnego"</t>
  </si>
  <si>
    <t>Razem wydatki /Wydział Edukacji/,</t>
  </si>
  <si>
    <t>Szkoły podstawowe specjalne</t>
  </si>
  <si>
    <t>Technika</t>
  </si>
  <si>
    <t>Szkoły zawodowe specjalne</t>
  </si>
  <si>
    <t>Młodzieżowe ośrodki wychowawcze</t>
  </si>
  <si>
    <r>
      <t xml:space="preserve">Organ - </t>
    </r>
    <r>
      <rPr>
        <i/>
        <sz val="8"/>
        <rFont val="Arial CE"/>
        <charset val="238"/>
      </rPr>
      <t>projekt pn. "Zdalna Szkoła - wsparcie Ogólnopolskiej</t>
    </r>
  </si>
  <si>
    <t>Sieci Edukacyjnej w systemie kształcenia zdalnego"</t>
  </si>
  <si>
    <t>Domy pomocy społecznej</t>
  </si>
  <si>
    <t>2130</t>
  </si>
  <si>
    <t>na realizację bieżących zadań własnych powiatu</t>
  </si>
  <si>
    <t>2030</t>
  </si>
  <si>
    <t>na realizację własnych zadań bieżących gmin</t>
  </si>
  <si>
    <t>(związków gmin, związków powiatowo-gminnych)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</si>
  <si>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</si>
  <si>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</si>
  <si>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</si>
  <si>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</si>
  <si>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</si>
  <si>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</si>
  <si>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Urzędy wojewódzkie</t>
  </si>
  <si>
    <t>75421</t>
  </si>
  <si>
    <t>Zarządzanie kryzysowe</t>
  </si>
  <si>
    <t>Zadania z zakresu geodezji i kartografii</t>
  </si>
  <si>
    <t>Zadania w zakresie przeciwdziałania przemocy w rodzinie</t>
  </si>
  <si>
    <t>Lokalny transport zbiorowy</t>
  </si>
  <si>
    <t>Wydział Dróg, Transportu Zbiorowego i Energii</t>
  </si>
  <si>
    <t>opłaty z tytułu zakupu usług telekomunikacyjnych</t>
  </si>
  <si>
    <t xml:space="preserve">składki na ubezpieczenia społeczne </t>
  </si>
  <si>
    <t>zakup usług remontowych</t>
  </si>
  <si>
    <t>Administracja Zasobów Komunalnych</t>
  </si>
  <si>
    <t>odpisy na zakładowy fundusz świadczeń socjalnych</t>
  </si>
  <si>
    <t>75085</t>
  </si>
  <si>
    <t>Wspólna obsługa jednostek samorządu terytorialnego</t>
  </si>
  <si>
    <t>Centrum Usług Wspólnych Placówek Oświatowych</t>
  </si>
  <si>
    <t>Wydział Inwestycji</t>
  </si>
  <si>
    <t>Wydział Zarządzania Kryzysowego i Bezpieczeństwa</t>
  </si>
  <si>
    <t xml:space="preserve">Licea ogólnokształcące </t>
  </si>
  <si>
    <t>Szkoły artystyczne</t>
  </si>
  <si>
    <t xml:space="preserve">Placówki kształcenia ustawicznego i centra </t>
  </si>
  <si>
    <t xml:space="preserve"> kształcenia zawodowego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</si>
  <si>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</si>
  <si>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</si>
  <si>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</si>
  <si>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</si>
  <si>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</si>
  <si>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r>
      <t xml:space="preserve">Wydział Edukacji - </t>
    </r>
    <r>
      <rPr>
        <i/>
        <sz val="8"/>
        <rFont val="Arial CE"/>
        <charset val="238"/>
      </rPr>
      <t xml:space="preserve">projekt pn. "Zdalna Szkoła - wsparcie </t>
    </r>
  </si>
  <si>
    <t>Ogólnopolskiej Sieci Edukacyjnej w systemie kształcenia</t>
  </si>
  <si>
    <t>zdalnego"</t>
  </si>
  <si>
    <t>851</t>
  </si>
  <si>
    <t>Ochrona zdrowia</t>
  </si>
  <si>
    <t>Dom Pomocy Społecznej ul. Nowomiejska 19</t>
  </si>
  <si>
    <t>wydatki osobowe niezaliczone do wynagrodzeń</t>
  </si>
  <si>
    <t>Dom Pomocy Społecznej ul. Dobrzyńska 102</t>
  </si>
  <si>
    <t>4230</t>
  </si>
  <si>
    <t>zakup leków, wyrobów medycznych i produktów</t>
  </si>
  <si>
    <t>biobójczych</t>
  </si>
  <si>
    <t xml:space="preserve">Zasiłki okresowe, celowe i pomoc w naturze oraz składki </t>
  </si>
  <si>
    <t>na ubezpieczenia emerytalne i rentowe</t>
  </si>
  <si>
    <t>Wydział Organizacyjno - Prawny i Kadr</t>
  </si>
  <si>
    <t>Miejski Zakład Zieleni i Usług Komunalnych -</t>
  </si>
  <si>
    <t xml:space="preserve">obsługa Strefy Rozwoju Gospodarczego /Park </t>
  </si>
  <si>
    <t>Przemysłowo - Technologiczny/</t>
  </si>
  <si>
    <t>Wydatki na zadania zlecone:</t>
  </si>
  <si>
    <t>podatek od nieruchomości</t>
  </si>
  <si>
    <t xml:space="preserve">Miejski Ośrodek Pomocy Rodzinie - Specjalistyczny </t>
  </si>
  <si>
    <t>Ośrodek Wsparcia</t>
  </si>
  <si>
    <t>2330</t>
  </si>
  <si>
    <t>dotacje celowe otrzymane od samorządu</t>
  </si>
  <si>
    <t>województwa na zadania bieżące realizowane</t>
  </si>
  <si>
    <t xml:space="preserve">na podstawie porozumień (umów) między </t>
  </si>
  <si>
    <t>jednostkami samorządu terytorialnego</t>
  </si>
  <si>
    <t>Dokształcanie i doskonalenie nauczycieli</t>
  </si>
  <si>
    <t>2020</t>
  </si>
  <si>
    <t xml:space="preserve">zadania bieżące realizowane przez gminę na podstawie </t>
  </si>
  <si>
    <t>porozumień z organami administracji rządowej</t>
  </si>
  <si>
    <t>2120</t>
  </si>
  <si>
    <t xml:space="preserve">dotacje celowe otrzymane z budżetu państwa na zadania </t>
  </si>
  <si>
    <t>bieżące realizowane przez powiat na podstawie</t>
  </si>
  <si>
    <t>Ośrodki wsparcia</t>
  </si>
  <si>
    <t>Obrona narodowa</t>
  </si>
  <si>
    <r>
      <rPr>
        <i/>
        <sz val="9"/>
        <rFont val="Arial CE"/>
        <charset val="238"/>
      </rPr>
      <t>Wydział Inwestycji</t>
    </r>
    <r>
      <rPr>
        <i/>
        <sz val="8"/>
        <rFont val="Arial CE"/>
        <charset val="238"/>
      </rPr>
      <t xml:space="preserve"> - projekt "Rozwój zrównoważonego transportu </t>
    </r>
  </si>
  <si>
    <t xml:space="preserve">zbiorowego poprzez poprawę efektywności energetycznej, </t>
  </si>
  <si>
    <t>wdrażania technologii niskoemisyjnej we Włocławku, w ramach</t>
  </si>
  <si>
    <t>projektu BIT-CITY II"</t>
  </si>
  <si>
    <t>Wydział Gospodarowania Mieniem Komunalnym</t>
  </si>
  <si>
    <t xml:space="preserve">opłaty za administrowanie i czynsze za budynki, </t>
  </si>
  <si>
    <t>lokale i pomieszczenia garażowe</t>
  </si>
  <si>
    <t>75416</t>
  </si>
  <si>
    <t>Straż gminna (miejska)</t>
  </si>
  <si>
    <t>Straż Miejska</t>
  </si>
  <si>
    <t>składki na Fundusz Emerytur Pomostowych</t>
  </si>
  <si>
    <t xml:space="preserve">składki na ubezpieczenie zdrowotne </t>
  </si>
  <si>
    <t>Licea ogólnokształcące specjalne</t>
  </si>
  <si>
    <t>2910</t>
  </si>
  <si>
    <t xml:space="preserve">zwrot dotacji oraz płatności, w tym wykorzystanych </t>
  </si>
  <si>
    <t xml:space="preserve">niezgodnie z przeznaczeniem lub wykorzystanych </t>
  </si>
  <si>
    <t>z naruszeniem procedur, o których mowa w art. 184</t>
  </si>
  <si>
    <t>ustawy, pobranych nienależnie lub w nadmiernej</t>
  </si>
  <si>
    <t>wysokości</t>
  </si>
  <si>
    <t>4560</t>
  </si>
  <si>
    <t xml:space="preserve">odsetki od dotacji oraz płatności: wykorzystanych </t>
  </si>
  <si>
    <t>z naruszeniem procedur, o których mowa w art. 184 ustawy,</t>
  </si>
  <si>
    <t>pobranych nienależnie lub w nadmiernej wysokości</t>
  </si>
  <si>
    <t>Tworzenie i funkcjonowanie żłobków</t>
  </si>
  <si>
    <t>Miejski Zespół Żłobków</t>
  </si>
  <si>
    <t>Rodziny zastępcze</t>
  </si>
  <si>
    <t>Miejski Ośrodek Pomocy Rodzinie - rodziny zastępcze</t>
  </si>
  <si>
    <t>4330</t>
  </si>
  <si>
    <t>zakup usług przez jednostki samorządu terytorialnego</t>
  </si>
  <si>
    <t xml:space="preserve">od innych jednostek samorządu terytorialnego </t>
  </si>
  <si>
    <t>koszty postępowania sądowego i prokuratorskiego</t>
  </si>
  <si>
    <r>
      <t xml:space="preserve">Miejski Ośrodek Pomocy Rodzinie - </t>
    </r>
    <r>
      <rPr>
        <i/>
        <sz val="8"/>
        <rFont val="Arial CE"/>
        <charset val="238"/>
      </rPr>
      <t xml:space="preserve">Projekt pn. </t>
    </r>
  </si>
  <si>
    <t>"Rodzina w Centrum 2"</t>
  </si>
  <si>
    <t xml:space="preserve">Oświetlenie ulic, placów i dróg </t>
  </si>
  <si>
    <t>Środowiskowy Dom Samopomocy</t>
  </si>
  <si>
    <t>do Zarządzenia NR 176/2020</t>
  </si>
  <si>
    <t>z dnia 29 maja 2020 r.</t>
  </si>
  <si>
    <t>2.8</t>
  </si>
  <si>
    <t>Invest in Bit CITY 2 - Promocja potencjału gospodarczego oraz promocja atrakcyjności inwestycyjnej miast prezydenckich województwa Kujawsko - Pomorskiego</t>
  </si>
  <si>
    <t>Razem wydatki /Urząd Miasta/,</t>
  </si>
  <si>
    <t xml:space="preserve">dz. 750 </t>
  </si>
  <si>
    <t>rozdz. 75058</t>
  </si>
  <si>
    <t>2.15</t>
  </si>
  <si>
    <t xml:space="preserve">Rozwój zrównoważonego transportu zbiorowego poprzez poprawę efektywności energetycznej, wdrażania technologii niskoemisyjnej we Włocławku, w ramach projektu BIT - CITY II </t>
  </si>
  <si>
    <t xml:space="preserve">dz. 600 </t>
  </si>
  <si>
    <t>rozdz. 60004</t>
  </si>
  <si>
    <t>"Wsparcie osób starszych i kadry świadczącej usługi społeczne w zakresie przeciwdziałania rozprzestrzenianiu się COVID-19, łagodzenia jego skutków na terenie województwa kujawsko-pomorskiego"</t>
  </si>
  <si>
    <t>Dochody i wydatki związane z realizacją zadań z zakresu administracji rządowej wykonywanych na podstawie porozumień z organami administracji rządowej na 2020 rok</t>
  </si>
  <si>
    <t>Rozdział</t>
  </si>
  <si>
    <t>Dotacje
ogółem</t>
  </si>
  <si>
    <t>Wydatki
ogółem
(6+9)</t>
  </si>
  <si>
    <t>z tego:</t>
  </si>
  <si>
    <t>Wydatki
bieżące</t>
  </si>
  <si>
    <t>Wydatki
majątkowe</t>
  </si>
  <si>
    <t>wynagrodzenia i składki od nich naliczane</t>
  </si>
  <si>
    <t>świadczenia na rzecz osób fizycznych</t>
  </si>
  <si>
    <t>Ogółem:</t>
  </si>
  <si>
    <t xml:space="preserve">Dochody i wydatki związane z realizacją zadań wykonywanych na podstawie porozumień (umów) </t>
  </si>
  <si>
    <t>między jednostkami samorządu terytorialnego na 2020 rok</t>
  </si>
  <si>
    <t xml:space="preserve">Wydatki
</t>
  </si>
  <si>
    <t>Dotacje</t>
  </si>
  <si>
    <t>ogółem</t>
  </si>
  <si>
    <t>(6 + 10)</t>
  </si>
  <si>
    <t>bieżące</t>
  </si>
  <si>
    <t>dotacje</t>
  </si>
  <si>
    <t>majątkowe</t>
  </si>
  <si>
    <t>Załącznik Nr 5</t>
  </si>
  <si>
    <t xml:space="preserve">Plan </t>
  </si>
  <si>
    <t xml:space="preserve"> dochodów i wydatków wydzielonych rachunków dochodów oświatowych jednostek budżetowych na 2020 rok</t>
  </si>
  <si>
    <t>(zbiorczo)</t>
  </si>
  <si>
    <t>Wyszczególnienie</t>
  </si>
  <si>
    <t>Dochody</t>
  </si>
  <si>
    <t>1.</t>
  </si>
  <si>
    <t>2.</t>
  </si>
  <si>
    <t>3.</t>
  </si>
  <si>
    <t>4.</t>
  </si>
  <si>
    <t>5.</t>
  </si>
  <si>
    <t>Licea ogólnokształcące</t>
  </si>
  <si>
    <t>6.</t>
  </si>
  <si>
    <t>Zespół Szkół Muzycznych</t>
  </si>
  <si>
    <t>7.</t>
  </si>
  <si>
    <t>8.</t>
  </si>
  <si>
    <t>Centra kształcenia ustawicznego i praktycznego oraz ośrodki dokształcania zawodowego</t>
  </si>
  <si>
    <t>9.</t>
  </si>
  <si>
    <t>Stołówki szkolne</t>
  </si>
  <si>
    <t>Szkolne schroniska młodzieżowe</t>
  </si>
  <si>
    <t xml:space="preserve">Ogółem </t>
  </si>
  <si>
    <t xml:space="preserve">Stan środków </t>
  </si>
  <si>
    <t>pieniężnych</t>
  </si>
  <si>
    <t xml:space="preserve">na początek </t>
  </si>
  <si>
    <t>na koniec roku</t>
  </si>
  <si>
    <t>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</si>
</sst>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/>
  </cellStyleXfs>
  <cellXfs count="3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3" fontId="4" fillId="0" borderId="0" xfId="1" applyNumberFormat="1" applyFont="1"/>
    <xf numFmtId="0" fontId="4" fillId="0" borderId="0" xfId="1" applyFont="1" applyAlignment="1">
      <alignment horizontal="center" vertical="center"/>
    </xf>
    <xf numFmtId="0" fontId="5" fillId="0" borderId="0" xfId="1" applyFont="1"/>
    <xf numFmtId="4" fontId="4" fillId="0" borderId="0" xfId="1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6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0" fontId="6" fillId="0" borderId="8" xfId="0" applyFont="1" applyBorder="1"/>
    <xf numFmtId="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0" fontId="11" fillId="0" borderId="16" xfId="0" applyFont="1" applyBorder="1"/>
    <xf numFmtId="3" fontId="11" fillId="0" borderId="18" xfId="0" applyNumberFormat="1" applyFont="1" applyBorder="1"/>
    <xf numFmtId="3" fontId="11" fillId="0" borderId="18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right"/>
    </xf>
    <xf numFmtId="0" fontId="12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0" fontId="6" fillId="0" borderId="20" xfId="0" applyFont="1" applyBorder="1"/>
    <xf numFmtId="3" fontId="11" fillId="0" borderId="18" xfId="0" applyNumberFormat="1" applyFont="1" applyBorder="1" applyAlignment="1">
      <alignment horizontal="right"/>
    </xf>
    <xf numFmtId="0" fontId="6" fillId="0" borderId="6" xfId="0" applyFont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6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2" fillId="0" borderId="4" xfId="0" applyFont="1" applyBorder="1"/>
    <xf numFmtId="49" fontId="6" fillId="0" borderId="7" xfId="0" applyNumberFormat="1" applyFont="1" applyBorder="1" applyAlignment="1">
      <alignment horizontal="right"/>
    </xf>
    <xf numFmtId="0" fontId="6" fillId="0" borderId="9" xfId="0" applyFont="1" applyBorder="1"/>
    <xf numFmtId="3" fontId="12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center"/>
    </xf>
    <xf numFmtId="0" fontId="13" fillId="0" borderId="16" xfId="0" applyFont="1" applyBorder="1"/>
    <xf numFmtId="3" fontId="6" fillId="0" borderId="5" xfId="0" applyNumberFormat="1" applyFont="1" applyBorder="1"/>
    <xf numFmtId="3" fontId="12" fillId="0" borderId="4" xfId="0" applyNumberFormat="1" applyFont="1" applyBorder="1"/>
    <xf numFmtId="3" fontId="6" fillId="0" borderId="9" xfId="0" applyNumberFormat="1" applyFont="1" applyBorder="1"/>
    <xf numFmtId="49" fontId="13" fillId="0" borderId="4" xfId="0" applyNumberFormat="1" applyFont="1" applyBorder="1" applyAlignment="1">
      <alignment horizontal="right"/>
    </xf>
    <xf numFmtId="0" fontId="13" fillId="0" borderId="20" xfId="0" applyFont="1" applyBorder="1"/>
    <xf numFmtId="3" fontId="13" fillId="0" borderId="18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center"/>
    </xf>
    <xf numFmtId="3" fontId="13" fillId="0" borderId="18" xfId="0" applyNumberFormat="1" applyFont="1" applyBorder="1"/>
    <xf numFmtId="3" fontId="11" fillId="0" borderId="4" xfId="0" applyNumberFormat="1" applyFont="1" applyBorder="1"/>
    <xf numFmtId="0" fontId="14" fillId="0" borderId="0" xfId="0" applyFont="1"/>
    <xf numFmtId="3" fontId="10" fillId="0" borderId="4" xfId="0" applyNumberFormat="1" applyFont="1" applyBorder="1" applyAlignment="1">
      <alignment horizontal="right"/>
    </xf>
    <xf numFmtId="0" fontId="11" fillId="0" borderId="4" xfId="0" applyFont="1" applyBorder="1"/>
    <xf numFmtId="3" fontId="10" fillId="0" borderId="7" xfId="0" applyNumberFormat="1" applyFont="1" applyBorder="1"/>
    <xf numFmtId="0" fontId="6" fillId="0" borderId="0" xfId="0" applyFont="1" applyBorder="1"/>
    <xf numFmtId="0" fontId="12" fillId="0" borderId="4" xfId="0" applyFont="1" applyBorder="1" applyAlignment="1">
      <alignment horizontal="right"/>
    </xf>
    <xf numFmtId="3" fontId="6" fillId="0" borderId="0" xfId="0" applyNumberFormat="1" applyFont="1" applyBorder="1"/>
    <xf numFmtId="3" fontId="17" fillId="0" borderId="15" xfId="0" applyNumberFormat="1" applyFont="1" applyBorder="1" applyAlignment="1">
      <alignment horizontal="right"/>
    </xf>
    <xf numFmtId="3" fontId="17" fillId="0" borderId="15" xfId="0" applyNumberFormat="1" applyFont="1" applyBorder="1"/>
    <xf numFmtId="3" fontId="11" fillId="0" borderId="0" xfId="0" applyNumberFormat="1" applyFont="1" applyBorder="1"/>
    <xf numFmtId="3" fontId="12" fillId="0" borderId="4" xfId="0" applyNumberFormat="1" applyFont="1" applyBorder="1" applyAlignment="1"/>
    <xf numFmtId="0" fontId="14" fillId="0" borderId="16" xfId="0" applyFont="1" applyBorder="1" applyAlignment="1">
      <alignment vertical="center"/>
    </xf>
    <xf numFmtId="0" fontId="13" fillId="0" borderId="6" xfId="0" applyFont="1" applyBorder="1"/>
    <xf numFmtId="3" fontId="13" fillId="0" borderId="6" xfId="0" applyNumberFormat="1" applyFont="1" applyBorder="1"/>
    <xf numFmtId="3" fontId="13" fillId="0" borderId="4" xfId="0" applyNumberFormat="1" applyFont="1" applyBorder="1" applyAlignment="1">
      <alignment horizontal="center"/>
    </xf>
    <xf numFmtId="3" fontId="13" fillId="0" borderId="4" xfId="0" applyNumberFormat="1" applyFont="1" applyBorder="1"/>
    <xf numFmtId="0" fontId="11" fillId="0" borderId="4" xfId="0" applyFont="1" applyBorder="1" applyAlignment="1">
      <alignment horizontal="right"/>
    </xf>
    <xf numFmtId="0" fontId="13" fillId="0" borderId="5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21" xfId="0" applyFont="1" applyBorder="1"/>
    <xf numFmtId="0" fontId="11" fillId="0" borderId="5" xfId="0" applyFont="1" applyBorder="1"/>
    <xf numFmtId="0" fontId="6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3" fontId="12" fillId="0" borderId="8" xfId="0" applyNumberFormat="1" applyFont="1" applyBorder="1"/>
    <xf numFmtId="3" fontId="12" fillId="0" borderId="7" xfId="0" applyNumberFormat="1" applyFont="1" applyBorder="1"/>
    <xf numFmtId="3" fontId="13" fillId="0" borderId="19" xfId="0" applyNumberFormat="1" applyFont="1" applyBorder="1"/>
    <xf numFmtId="0" fontId="6" fillId="0" borderId="7" xfId="0" applyFont="1" applyBorder="1" applyAlignment="1">
      <alignment horizontal="right"/>
    </xf>
    <xf numFmtId="0" fontId="0" fillId="0" borderId="9" xfId="0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3" fillId="0" borderId="0" xfId="1"/>
    <xf numFmtId="0" fontId="19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0" fillId="0" borderId="22" xfId="1" applyFont="1" applyBorder="1" applyAlignment="1">
      <alignment vertical="center"/>
    </xf>
    <xf numFmtId="0" fontId="20" fillId="0" borderId="23" xfId="1" applyFont="1" applyBorder="1" applyAlignment="1">
      <alignment vertical="center"/>
    </xf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0" fontId="20" fillId="0" borderId="25" xfId="1" applyFont="1" applyBorder="1" applyAlignment="1">
      <alignment horizontal="center" vertical="center"/>
    </xf>
    <xf numFmtId="0" fontId="20" fillId="0" borderId="4" xfId="1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0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3" fillId="0" borderId="24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24" xfId="1" applyFont="1" applyBorder="1" applyAlignment="1">
      <alignment vertical="center"/>
    </xf>
    <xf numFmtId="3" fontId="20" fillId="0" borderId="24" xfId="1" applyNumberFormat="1" applyFont="1" applyBorder="1" applyAlignment="1">
      <alignment vertical="center"/>
    </xf>
    <xf numFmtId="4" fontId="20" fillId="0" borderId="0" xfId="1" applyNumberFormat="1" applyFont="1"/>
    <xf numFmtId="0" fontId="20" fillId="0" borderId="0" xfId="1" applyFont="1"/>
    <xf numFmtId="0" fontId="19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3" fontId="20" fillId="0" borderId="0" xfId="1" applyNumberFormat="1" applyFont="1"/>
    <xf numFmtId="0" fontId="4" fillId="0" borderId="27" xfId="1" applyFont="1" applyFill="1" applyBorder="1" applyAlignment="1">
      <alignment horizontal="center" vertical="top"/>
    </xf>
    <xf numFmtId="0" fontId="4" fillId="2" borderId="28" xfId="1" applyFont="1" applyFill="1" applyBorder="1" applyAlignment="1">
      <alignment vertical="top" wrapText="1"/>
    </xf>
    <xf numFmtId="0" fontId="0" fillId="2" borderId="29" xfId="0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0" fontId="4" fillId="0" borderId="27" xfId="1" applyFont="1" applyFill="1" applyBorder="1" applyAlignment="1">
      <alignment horizontal="center" vertical="center"/>
    </xf>
    <xf numFmtId="0" fontId="4" fillId="2" borderId="27" xfId="1" applyFont="1" applyFill="1" applyBorder="1"/>
    <xf numFmtId="0" fontId="4" fillId="2" borderId="27" xfId="1" applyFont="1" applyFill="1" applyBorder="1" applyAlignment="1">
      <alignment horizontal="center"/>
    </xf>
    <xf numFmtId="3" fontId="4" fillId="2" borderId="27" xfId="1" applyNumberFormat="1" applyFont="1" applyFill="1" applyBorder="1"/>
    <xf numFmtId="0" fontId="4" fillId="0" borderId="31" xfId="1" applyFont="1" applyFill="1" applyBorder="1" applyAlignment="1">
      <alignment horizontal="center" vertical="center"/>
    </xf>
    <xf numFmtId="0" fontId="4" fillId="2" borderId="31" xfId="1" applyFont="1" applyFill="1" applyBorder="1"/>
    <xf numFmtId="0" fontId="4" fillId="2" borderId="31" xfId="1" applyFont="1" applyFill="1" applyBorder="1" applyAlignment="1">
      <alignment horizontal="center"/>
    </xf>
    <xf numFmtId="3" fontId="4" fillId="2" borderId="31" xfId="1" applyNumberFormat="1" applyFont="1" applyFill="1" applyBorder="1"/>
    <xf numFmtId="49" fontId="4" fillId="0" borderId="26" xfId="1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0" fontId="4" fillId="2" borderId="27" xfId="1" applyFont="1" applyFill="1" applyBorder="1" applyAlignment="1">
      <alignment wrapText="1"/>
    </xf>
    <xf numFmtId="0" fontId="24" fillId="2" borderId="2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26" fillId="0" borderId="0" xfId="0" applyFont="1"/>
    <xf numFmtId="0" fontId="0" fillId="0" borderId="4" xfId="0" applyBorder="1"/>
    <xf numFmtId="0" fontId="12" fillId="0" borderId="8" xfId="0" applyNumberFormat="1" applyFont="1" applyBorder="1"/>
    <xf numFmtId="3" fontId="12" fillId="0" borderId="9" xfId="0" applyNumberFormat="1" applyFont="1" applyBorder="1"/>
    <xf numFmtId="0" fontId="12" fillId="0" borderId="6" xfId="0" applyFont="1" applyBorder="1"/>
    <xf numFmtId="0" fontId="12" fillId="0" borderId="8" xfId="0" applyFont="1" applyBorder="1"/>
    <xf numFmtId="0" fontId="13" fillId="0" borderId="17" xfId="0" applyFont="1" applyBorder="1"/>
    <xf numFmtId="3" fontId="13" fillId="0" borderId="19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8" fillId="0" borderId="0" xfId="0" applyFont="1" applyBorder="1"/>
    <xf numFmtId="0" fontId="13" fillId="0" borderId="0" xfId="0" applyFont="1" applyBorder="1"/>
    <xf numFmtId="0" fontId="13" fillId="0" borderId="4" xfId="0" applyFont="1" applyBorder="1"/>
    <xf numFmtId="3" fontId="0" fillId="0" borderId="0" xfId="0" applyNumberFormat="1" applyBorder="1"/>
    <xf numFmtId="0" fontId="8" fillId="0" borderId="0" xfId="0" applyFont="1" applyAlignment="1">
      <alignment horizontal="centerContinuous" vertical="center"/>
    </xf>
    <xf numFmtId="0" fontId="5" fillId="0" borderId="34" xfId="1" applyFont="1" applyBorder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34" xfId="1" applyNumberFormat="1" applyFont="1" applyBorder="1" applyAlignment="1">
      <alignment vertical="center"/>
    </xf>
    <xf numFmtId="49" fontId="20" fillId="0" borderId="1" xfId="1" applyNumberFormat="1" applyFont="1" applyFill="1" applyBorder="1" applyAlignment="1">
      <alignment horizontal="center" vertical="center"/>
    </xf>
    <xf numFmtId="0" fontId="20" fillId="2" borderId="35" xfId="1" applyFont="1" applyFill="1" applyBorder="1" applyAlignment="1">
      <alignment vertical="center" wrapText="1"/>
    </xf>
    <xf numFmtId="0" fontId="19" fillId="2" borderId="36" xfId="0" applyFont="1" applyFill="1" applyBorder="1" applyAlignment="1">
      <alignment horizontal="center" vertical="center"/>
    </xf>
    <xf numFmtId="3" fontId="20" fillId="2" borderId="36" xfId="0" applyNumberFormat="1" applyFont="1" applyFill="1" applyBorder="1" applyAlignment="1">
      <alignment horizontal="right" vertical="center"/>
    </xf>
    <xf numFmtId="3" fontId="20" fillId="2" borderId="37" xfId="0" applyNumberFormat="1" applyFont="1" applyFill="1" applyBorder="1" applyAlignment="1">
      <alignment horizontal="right" vertical="center"/>
    </xf>
    <xf numFmtId="49" fontId="4" fillId="0" borderId="28" xfId="1" applyNumberFormat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vertical="center" wrapText="1"/>
    </xf>
    <xf numFmtId="0" fontId="19" fillId="2" borderId="38" xfId="0" applyFont="1" applyFill="1" applyBorder="1" applyAlignment="1">
      <alignment horizontal="center" vertical="center" wrapText="1"/>
    </xf>
    <xf numFmtId="3" fontId="20" fillId="2" borderId="29" xfId="0" applyNumberFormat="1" applyFont="1" applyFill="1" applyBorder="1" applyAlignment="1">
      <alignment horizontal="right" vertical="center" wrapText="1"/>
    </xf>
    <xf numFmtId="3" fontId="20" fillId="2" borderId="30" xfId="0" applyNumberFormat="1" applyFont="1" applyFill="1" applyBorder="1" applyAlignment="1">
      <alignment horizontal="right" vertical="center" wrapText="1"/>
    </xf>
    <xf numFmtId="3" fontId="4" fillId="2" borderId="31" xfId="1" applyNumberFormat="1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3" fontId="15" fillId="0" borderId="4" xfId="0" applyNumberFormat="1" applyFont="1" applyBorder="1"/>
    <xf numFmtId="0" fontId="14" fillId="0" borderId="5" xfId="0" applyFont="1" applyBorder="1" applyAlignment="1">
      <alignment vertical="center"/>
    </xf>
    <xf numFmtId="0" fontId="14" fillId="0" borderId="0" xfId="0" applyFont="1" applyBorder="1"/>
    <xf numFmtId="0" fontId="16" fillId="0" borderId="0" xfId="0" applyFont="1" applyBorder="1"/>
    <xf numFmtId="49" fontId="6" fillId="0" borderId="4" xfId="0" applyNumberFormat="1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49" fontId="28" fillId="0" borderId="0" xfId="0" applyNumberFormat="1" applyFont="1" applyBorder="1" applyAlignment="1">
      <alignment horizontal="right"/>
    </xf>
    <xf numFmtId="3" fontId="12" fillId="0" borderId="5" xfId="0" applyNumberFormat="1" applyFont="1" applyBorder="1"/>
    <xf numFmtId="0" fontId="9" fillId="0" borderId="4" xfId="0" applyFont="1" applyBorder="1" applyAlignment="1">
      <alignment horizontal="center"/>
    </xf>
    <xf numFmtId="0" fontId="2" fillId="0" borderId="4" xfId="0" applyFont="1" applyBorder="1"/>
    <xf numFmtId="49" fontId="1" fillId="0" borderId="4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1" fillId="0" borderId="6" xfId="0" applyFont="1" applyBorder="1"/>
    <xf numFmtId="0" fontId="11" fillId="0" borderId="20" xfId="0" applyFont="1" applyBorder="1"/>
    <xf numFmtId="3" fontId="29" fillId="0" borderId="0" xfId="0" applyNumberFormat="1" applyFont="1" applyBorder="1"/>
    <xf numFmtId="3" fontId="29" fillId="0" borderId="0" xfId="0" applyNumberFormat="1" applyFont="1"/>
    <xf numFmtId="3" fontId="30" fillId="0" borderId="0" xfId="0" applyNumberFormat="1" applyFont="1" applyAlignment="1">
      <alignment horizontal="center"/>
    </xf>
    <xf numFmtId="3" fontId="12" fillId="0" borderId="0" xfId="0" applyNumberFormat="1" applyFont="1"/>
    <xf numFmtId="0" fontId="14" fillId="0" borderId="4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right"/>
    </xf>
    <xf numFmtId="0" fontId="14" fillId="0" borderId="5" xfId="0" applyNumberFormat="1" applyFont="1" applyBorder="1"/>
    <xf numFmtId="3" fontId="0" fillId="0" borderId="0" xfId="0" applyNumberFormat="1"/>
    <xf numFmtId="0" fontId="14" fillId="0" borderId="16" xfId="0" applyNumberFormat="1" applyFont="1" applyBorder="1"/>
    <xf numFmtId="3" fontId="6" fillId="0" borderId="20" xfId="0" applyNumberFormat="1" applyFont="1" applyBorder="1" applyAlignment="1">
      <alignment horizontal="center"/>
    </xf>
    <xf numFmtId="3" fontId="31" fillId="0" borderId="0" xfId="0" applyNumberFormat="1" applyFont="1" applyBorder="1"/>
    <xf numFmtId="3" fontId="12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3" fontId="29" fillId="0" borderId="0" xfId="0" applyNumberFormat="1" applyFont="1" applyBorder="1" applyAlignment="1"/>
    <xf numFmtId="49" fontId="10" fillId="0" borderId="7" xfId="0" applyNumberFormat="1" applyFont="1" applyBorder="1" applyAlignment="1">
      <alignment horizontal="right"/>
    </xf>
    <xf numFmtId="0" fontId="11" fillId="0" borderId="39" xfId="0" applyFont="1" applyBorder="1"/>
    <xf numFmtId="0" fontId="6" fillId="0" borderId="17" xfId="0" applyFont="1" applyBorder="1"/>
    <xf numFmtId="3" fontId="11" fillId="0" borderId="19" xfId="0" applyNumberFormat="1" applyFont="1" applyBorder="1" applyAlignment="1">
      <alignment horizontal="right"/>
    </xf>
    <xf numFmtId="3" fontId="11" fillId="0" borderId="19" xfId="0" applyNumberFormat="1" applyFont="1" applyBorder="1"/>
    <xf numFmtId="3" fontId="11" fillId="0" borderId="18" xfId="0" applyNumberFormat="1" applyFont="1" applyBorder="1" applyAlignment="1"/>
    <xf numFmtId="3" fontId="11" fillId="0" borderId="4" xfId="0" applyNumberFormat="1" applyFont="1" applyBorder="1" applyAlignment="1"/>
    <xf numFmtId="0" fontId="32" fillId="0" borderId="4" xfId="0" applyFont="1" applyBorder="1"/>
    <xf numFmtId="0" fontId="11" fillId="0" borderId="16" xfId="0" applyFont="1" applyBorder="1" applyAlignment="1">
      <alignment vertical="center"/>
    </xf>
    <xf numFmtId="3" fontId="12" fillId="0" borderId="6" xfId="0" applyNumberFormat="1" applyFont="1" applyBorder="1"/>
    <xf numFmtId="0" fontId="14" fillId="0" borderId="16" xfId="0" applyFont="1" applyBorder="1"/>
    <xf numFmtId="3" fontId="33" fillId="0" borderId="0" xfId="0" applyNumberFormat="1" applyFont="1" applyBorder="1"/>
    <xf numFmtId="0" fontId="20" fillId="2" borderId="26" xfId="1" applyFont="1" applyFill="1" applyBorder="1" applyAlignment="1">
      <alignment vertical="center" wrapText="1"/>
    </xf>
    <xf numFmtId="3" fontId="4" fillId="0" borderId="27" xfId="1" applyNumberFormat="1" applyFont="1" applyFill="1" applyBorder="1"/>
    <xf numFmtId="3" fontId="4" fillId="2" borderId="7" xfId="1" applyNumberFormat="1" applyFont="1" applyFill="1" applyBorder="1"/>
    <xf numFmtId="0" fontId="24" fillId="2" borderId="26" xfId="0" quotePrefix="1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center" vertical="center" wrapText="1"/>
    </xf>
    <xf numFmtId="3" fontId="20" fillId="2" borderId="36" xfId="0" applyNumberFormat="1" applyFont="1" applyFill="1" applyBorder="1" applyAlignment="1">
      <alignment horizontal="right" vertical="center" wrapText="1"/>
    </xf>
    <xf numFmtId="3" fontId="20" fillId="2" borderId="37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10" fillId="3" borderId="24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34" fillId="0" borderId="24" xfId="0" applyFont="1" applyBorder="1" applyAlignment="1">
      <alignment vertical="center"/>
    </xf>
    <xf numFmtId="3" fontId="34" fillId="0" borderId="24" xfId="0" applyNumberFormat="1" applyFont="1" applyBorder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0" fontId="34" fillId="0" borderId="9" xfId="0" applyFont="1" applyBorder="1" applyAlignment="1">
      <alignment vertical="center"/>
    </xf>
    <xf numFmtId="3" fontId="34" fillId="0" borderId="7" xfId="0" applyNumberFormat="1" applyFont="1" applyBorder="1" applyAlignment="1">
      <alignment vertical="center"/>
    </xf>
    <xf numFmtId="3" fontId="27" fillId="0" borderId="7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35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28" xfId="0" applyFont="1" applyBorder="1" applyAlignment="1">
      <alignment vertical="center"/>
    </xf>
    <xf numFmtId="3" fontId="32" fillId="0" borderId="27" xfId="0" applyNumberFormat="1" applyFont="1" applyBorder="1" applyAlignment="1">
      <alignment vertical="center"/>
    </xf>
    <xf numFmtId="3" fontId="32" fillId="0" borderId="28" xfId="0" applyNumberFormat="1" applyFont="1" applyBorder="1" applyAlignment="1">
      <alignment vertical="center"/>
    </xf>
    <xf numFmtId="0" fontId="32" fillId="0" borderId="27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10" fillId="0" borderId="2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Continuous" vertical="center" wrapText="1"/>
    </xf>
    <xf numFmtId="0" fontId="10" fillId="3" borderId="25" xfId="0" applyFont="1" applyFill="1" applyBorder="1" applyAlignment="1">
      <alignment horizontal="centerContinuous" vertical="center" wrapText="1"/>
    </xf>
    <xf numFmtId="0" fontId="10" fillId="3" borderId="23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7" fillId="0" borderId="28" xfId="0" applyFont="1" applyBorder="1" applyAlignment="1">
      <alignment vertical="center" wrapText="1"/>
    </xf>
    <xf numFmtId="3" fontId="0" fillId="0" borderId="28" xfId="0" applyNumberFormat="1" applyBorder="1" applyAlignment="1">
      <alignment vertical="center"/>
    </xf>
    <xf numFmtId="0" fontId="26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26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26" fillId="0" borderId="4" xfId="0" applyFont="1" applyBorder="1" applyAlignment="1">
      <alignment horizontal="left" vertical="top" wrapText="1" indent="2"/>
    </xf>
    <xf numFmtId="0" fontId="26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24" xfId="0" applyBorder="1" applyAlignment="1">
      <alignment vertical="center"/>
    </xf>
    <xf numFmtId="0" fontId="19" fillId="0" borderId="24" xfId="0" applyFont="1" applyBorder="1" applyAlignment="1">
      <alignment horizontal="center"/>
    </xf>
    <xf numFmtId="0" fontId="26" fillId="0" borderId="24" xfId="0" applyFont="1" applyBorder="1" applyAlignment="1">
      <alignment horizontal="left" vertical="center" indent="2"/>
    </xf>
    <xf numFmtId="3" fontId="0" fillId="0" borderId="24" xfId="0" applyNumberFormat="1" applyBorder="1" applyAlignment="1">
      <alignment vertical="center"/>
    </xf>
    <xf numFmtId="0" fontId="26" fillId="0" borderId="4" xfId="0" applyFont="1" applyBorder="1" applyAlignment="1">
      <alignment horizontal="left" vertical="center" wrapText="1" indent="2"/>
    </xf>
    <xf numFmtId="0" fontId="26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6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27" fillId="2" borderId="24" xfId="0" applyFont="1" applyFill="1" applyBorder="1" applyAlignment="1">
      <alignment horizontal="left" vertical="center" indent="2"/>
    </xf>
    <xf numFmtId="3" fontId="27" fillId="2" borderId="7" xfId="0" applyNumberFormat="1" applyFont="1" applyFill="1" applyBorder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centerContinuous" vertical="center" wrapText="1"/>
    </xf>
    <xf numFmtId="0" fontId="27" fillId="0" borderId="8" xfId="0" applyFont="1" applyBorder="1" applyAlignment="1">
      <alignment horizontal="centerContinuous" vertical="center"/>
    </xf>
    <xf numFmtId="0" fontId="27" fillId="0" borderId="21" xfId="0" applyFont="1" applyBorder="1" applyAlignment="1">
      <alignment horizontal="centerContinuous" vertical="center"/>
    </xf>
    <xf numFmtId="0" fontId="27" fillId="0" borderId="9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6"/>
  <sheetViews>
    <sheetView tabSelected="1" zoomScale="130" zoomScaleNormal="13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  <col min="11" max="11" width="10.5703125" style="226" customWidth="1"/>
    <col min="12" max="12" width="11" customWidth="1"/>
  </cols>
  <sheetData>
    <row r="1" spans="1:11" ht="12.75" customHeight="1" x14ac:dyDescent="0.25">
      <c r="A1" s="2"/>
      <c r="B1" s="2"/>
      <c r="C1" s="8"/>
      <c r="D1" s="9"/>
      <c r="E1" s="9"/>
      <c r="F1" s="9" t="s">
        <v>0</v>
      </c>
      <c r="G1" s="2"/>
      <c r="H1" s="2"/>
    </row>
    <row r="2" spans="1:11" ht="12.75" customHeight="1" x14ac:dyDescent="0.25">
      <c r="A2" s="2"/>
      <c r="B2" s="2"/>
      <c r="C2" s="8"/>
      <c r="D2" s="9"/>
      <c r="E2" s="9"/>
      <c r="F2" s="9" t="s">
        <v>244</v>
      </c>
      <c r="G2" s="2"/>
      <c r="H2" s="2"/>
    </row>
    <row r="3" spans="1:11" ht="12.75" customHeight="1" x14ac:dyDescent="0.25">
      <c r="A3" s="2"/>
      <c r="B3" s="2"/>
      <c r="C3" s="8"/>
      <c r="D3" s="9"/>
      <c r="E3" s="9"/>
      <c r="F3" s="9" t="s">
        <v>92</v>
      </c>
      <c r="G3" s="2"/>
      <c r="H3" s="2"/>
    </row>
    <row r="4" spans="1:11" ht="12.75" customHeight="1" x14ac:dyDescent="0.25">
      <c r="A4" s="2"/>
      <c r="B4" s="2"/>
      <c r="C4" s="8"/>
      <c r="D4" s="9"/>
      <c r="E4" s="9"/>
      <c r="F4" s="9" t="s">
        <v>245</v>
      </c>
      <c r="G4" s="2"/>
      <c r="H4" s="2"/>
    </row>
    <row r="5" spans="1:11" ht="23.25" customHeight="1" x14ac:dyDescent="0.25">
      <c r="A5" s="10" t="s">
        <v>1</v>
      </c>
      <c r="B5" s="11"/>
      <c r="C5" s="12"/>
      <c r="D5" s="12"/>
      <c r="E5" s="11"/>
      <c r="F5" s="11"/>
      <c r="G5" s="13"/>
      <c r="H5" s="11"/>
    </row>
    <row r="6" spans="1:11" ht="17.25" customHeight="1" x14ac:dyDescent="0.25">
      <c r="A6" s="2"/>
      <c r="B6" s="2"/>
      <c r="C6" s="8"/>
      <c r="D6" s="8"/>
      <c r="E6" s="14"/>
      <c r="F6" s="2"/>
      <c r="G6" s="15"/>
      <c r="H6" s="15" t="s">
        <v>2</v>
      </c>
    </row>
    <row r="7" spans="1:11" x14ac:dyDescent="0.25">
      <c r="A7" s="16"/>
      <c r="B7" s="16"/>
      <c r="C7" s="17"/>
      <c r="D7" s="18"/>
      <c r="E7" s="19"/>
      <c r="F7" s="20"/>
      <c r="G7" s="21"/>
      <c r="H7" s="22" t="s">
        <v>3</v>
      </c>
      <c r="K7" s="227"/>
    </row>
    <row r="8" spans="1:11" x14ac:dyDescent="0.25">
      <c r="A8" s="23" t="s">
        <v>4</v>
      </c>
      <c r="B8" s="23" t="s">
        <v>5</v>
      </c>
      <c r="C8" s="24" t="s">
        <v>6</v>
      </c>
      <c r="D8" s="25" t="s">
        <v>7</v>
      </c>
      <c r="E8" s="26"/>
      <c r="F8" s="27" t="s">
        <v>8</v>
      </c>
      <c r="G8" s="23" t="s">
        <v>9</v>
      </c>
      <c r="H8" s="23" t="s">
        <v>10</v>
      </c>
      <c r="K8" s="228"/>
    </row>
    <row r="9" spans="1:11" ht="4.5" customHeight="1" x14ac:dyDescent="0.25">
      <c r="A9" s="29"/>
      <c r="B9" s="29"/>
      <c r="C9" s="30"/>
      <c r="D9" s="31"/>
      <c r="E9" s="32"/>
      <c r="F9" s="33"/>
      <c r="G9" s="33"/>
      <c r="H9" s="29"/>
    </row>
    <row r="10" spans="1:11" ht="24" customHeight="1" thickBot="1" x14ac:dyDescent="0.3">
      <c r="A10" s="34"/>
      <c r="B10" s="34"/>
      <c r="C10" s="35"/>
      <c r="D10" s="36" t="s">
        <v>11</v>
      </c>
      <c r="E10" s="37"/>
      <c r="F10" s="38">
        <f>SUM(F11,F43,F62)</f>
        <v>846989</v>
      </c>
      <c r="G10" s="38">
        <f>SUM(G11,G62)</f>
        <v>39135</v>
      </c>
      <c r="H10" s="38">
        <v>762310564</v>
      </c>
      <c r="I10" s="28"/>
    </row>
    <row r="11" spans="1:11" ht="24" customHeight="1" thickBot="1" x14ac:dyDescent="0.3">
      <c r="A11" s="34"/>
      <c r="B11" s="34"/>
      <c r="C11" s="35"/>
      <c r="D11" s="39" t="s">
        <v>13</v>
      </c>
      <c r="E11" s="40"/>
      <c r="F11" s="41">
        <f>SUM(F12,F34)</f>
        <v>644399</v>
      </c>
      <c r="G11" s="41">
        <f>SUM(G12,G34)</f>
        <v>14135</v>
      </c>
      <c r="H11" s="41">
        <v>632328606</v>
      </c>
      <c r="I11" s="28"/>
    </row>
    <row r="12" spans="1:11" ht="15.75" customHeight="1" thickTop="1" thickBot="1" x14ac:dyDescent="0.3">
      <c r="A12" s="27">
        <v>801</v>
      </c>
      <c r="B12" s="43"/>
      <c r="C12" s="44"/>
      <c r="D12" s="45" t="s">
        <v>14</v>
      </c>
      <c r="E12" s="60"/>
      <c r="F12" s="61">
        <f>SUM(F13,F18,F25)</f>
        <v>628589</v>
      </c>
      <c r="G12" s="61">
        <f>SUM(G13,G18,G25)</f>
        <v>2600</v>
      </c>
      <c r="H12" s="41">
        <v>21863308</v>
      </c>
    </row>
    <row r="13" spans="1:11" ht="12.75" customHeight="1" thickTop="1" x14ac:dyDescent="0.25">
      <c r="A13" s="27"/>
      <c r="B13" s="62">
        <v>80101</v>
      </c>
      <c r="C13" s="35"/>
      <c r="D13" s="50" t="s">
        <v>15</v>
      </c>
      <c r="E13" s="51"/>
      <c r="F13" s="53" t="s">
        <v>12</v>
      </c>
      <c r="G13" s="63">
        <f>SUM(G17)</f>
        <v>2600</v>
      </c>
      <c r="H13" s="52">
        <v>104568</v>
      </c>
    </row>
    <row r="14" spans="1:11" ht="12.75" customHeight="1" x14ac:dyDescent="0.25">
      <c r="A14" s="27"/>
      <c r="B14" s="62"/>
      <c r="C14" s="35" t="s">
        <v>195</v>
      </c>
      <c r="D14" s="81" t="s">
        <v>196</v>
      </c>
      <c r="E14" s="66"/>
      <c r="F14" s="70"/>
      <c r="G14" s="69"/>
      <c r="H14" s="69"/>
    </row>
    <row r="15" spans="1:11" ht="12.75" customHeight="1" x14ac:dyDescent="0.25">
      <c r="A15" s="27"/>
      <c r="B15" s="62"/>
      <c r="C15" s="35"/>
      <c r="D15" s="81" t="s">
        <v>197</v>
      </c>
      <c r="E15" s="66"/>
      <c r="F15" s="70"/>
      <c r="G15" s="69"/>
      <c r="H15" s="69"/>
    </row>
    <row r="16" spans="1:11" ht="12.75" customHeight="1" x14ac:dyDescent="0.25">
      <c r="A16" s="27"/>
      <c r="B16" s="62"/>
      <c r="C16" s="35"/>
      <c r="D16" s="81" t="s">
        <v>198</v>
      </c>
      <c r="E16" s="66"/>
      <c r="F16" s="70"/>
      <c r="G16" s="69"/>
      <c r="H16" s="69"/>
    </row>
    <row r="17" spans="1:8" ht="12.75" customHeight="1" x14ac:dyDescent="0.25">
      <c r="A17" s="27"/>
      <c r="B17" s="62"/>
      <c r="C17" s="35"/>
      <c r="D17" s="81" t="s">
        <v>199</v>
      </c>
      <c r="E17" s="66"/>
      <c r="F17" s="68" t="s">
        <v>12</v>
      </c>
      <c r="G17" s="67">
        <v>2600</v>
      </c>
      <c r="H17" s="67">
        <v>1300</v>
      </c>
    </row>
    <row r="18" spans="1:8" ht="12.75" customHeight="1" x14ac:dyDescent="0.25">
      <c r="A18" s="27"/>
      <c r="B18" s="75">
        <v>80146</v>
      </c>
      <c r="C18" s="57"/>
      <c r="D18" s="50" t="s">
        <v>200</v>
      </c>
      <c r="E18" s="51"/>
      <c r="F18" s="63">
        <f>SUM(F21:F24)</f>
        <v>473589</v>
      </c>
      <c r="G18" s="53" t="s">
        <v>12</v>
      </c>
      <c r="H18" s="52">
        <v>473589</v>
      </c>
    </row>
    <row r="19" spans="1:8" ht="12.75" customHeight="1" x14ac:dyDescent="0.25">
      <c r="A19" s="27"/>
      <c r="B19" s="43"/>
      <c r="C19" s="211" t="s">
        <v>201</v>
      </c>
      <c r="D19" s="62" t="s">
        <v>144</v>
      </c>
      <c r="E19" s="46"/>
      <c r="F19" s="34"/>
      <c r="G19" s="49"/>
      <c r="H19" s="67"/>
    </row>
    <row r="20" spans="1:8" ht="12.75" customHeight="1" x14ac:dyDescent="0.25">
      <c r="A20" s="27"/>
      <c r="B20" s="43"/>
      <c r="C20" s="211"/>
      <c r="D20" s="62" t="s">
        <v>202</v>
      </c>
      <c r="E20" s="46"/>
      <c r="F20" s="34"/>
      <c r="G20" s="49"/>
      <c r="H20" s="67"/>
    </row>
    <row r="21" spans="1:8" ht="12.75" customHeight="1" x14ac:dyDescent="0.25">
      <c r="A21" s="27"/>
      <c r="B21" s="43"/>
      <c r="C21" s="211"/>
      <c r="D21" s="62" t="s">
        <v>203</v>
      </c>
      <c r="E21" s="46"/>
      <c r="F21" s="59">
        <v>234820</v>
      </c>
      <c r="G21" s="49" t="s">
        <v>12</v>
      </c>
      <c r="H21" s="59">
        <v>234820</v>
      </c>
    </row>
    <row r="22" spans="1:8" ht="12.75" customHeight="1" x14ac:dyDescent="0.25">
      <c r="A22" s="27"/>
      <c r="B22" s="43"/>
      <c r="C22" s="211" t="s">
        <v>204</v>
      </c>
      <c r="D22" s="62" t="s">
        <v>205</v>
      </c>
      <c r="E22" s="96"/>
      <c r="F22" s="59"/>
      <c r="G22" s="49"/>
      <c r="H22" s="59"/>
    </row>
    <row r="23" spans="1:8" ht="12.75" customHeight="1" x14ac:dyDescent="0.25">
      <c r="A23" s="27"/>
      <c r="B23" s="43"/>
      <c r="C23" s="211"/>
      <c r="D23" s="62" t="s">
        <v>206</v>
      </c>
      <c r="E23" s="96"/>
      <c r="F23" s="59"/>
      <c r="G23" s="49"/>
      <c r="H23" s="59"/>
    </row>
    <row r="24" spans="1:8" ht="12.75" customHeight="1" x14ac:dyDescent="0.25">
      <c r="A24" s="27"/>
      <c r="B24" s="43"/>
      <c r="C24" s="71"/>
      <c r="D24" s="48" t="s">
        <v>203</v>
      </c>
      <c r="E24" s="96"/>
      <c r="F24" s="59">
        <v>238769</v>
      </c>
      <c r="G24" s="49" t="s">
        <v>12</v>
      </c>
      <c r="H24" s="59">
        <v>238769</v>
      </c>
    </row>
    <row r="25" spans="1:8" ht="12.75" customHeight="1" x14ac:dyDescent="0.25">
      <c r="A25" s="43"/>
      <c r="B25" s="62">
        <v>80195</v>
      </c>
      <c r="C25" s="35"/>
      <c r="D25" s="50" t="s">
        <v>18</v>
      </c>
      <c r="E25" s="83"/>
      <c r="F25" s="63">
        <f>SUM(F27)</f>
        <v>155000</v>
      </c>
      <c r="G25" s="53" t="s">
        <v>12</v>
      </c>
      <c r="H25" s="52">
        <v>16201010</v>
      </c>
    </row>
    <row r="26" spans="1:8" ht="12.75" customHeight="1" x14ac:dyDescent="0.25">
      <c r="A26" s="43"/>
      <c r="B26" s="62"/>
      <c r="C26" s="35"/>
      <c r="D26" s="107" t="s">
        <v>134</v>
      </c>
      <c r="E26" s="46"/>
      <c r="F26" s="59"/>
      <c r="G26" s="49"/>
      <c r="H26" s="34"/>
    </row>
    <row r="27" spans="1:8" ht="12.75" customHeight="1" x14ac:dyDescent="0.25">
      <c r="A27" s="43"/>
      <c r="B27" s="62"/>
      <c r="C27" s="84"/>
      <c r="D27" s="101" t="s">
        <v>135</v>
      </c>
      <c r="E27" s="85"/>
      <c r="F27" s="86">
        <f>SUM(F33:F33)</f>
        <v>155000</v>
      </c>
      <c r="G27" s="87" t="s">
        <v>12</v>
      </c>
      <c r="H27" s="88">
        <v>255000</v>
      </c>
    </row>
    <row r="28" spans="1:8" ht="12.75" customHeight="1" x14ac:dyDescent="0.25">
      <c r="A28" s="43"/>
      <c r="B28" s="62"/>
      <c r="C28" s="35" t="s">
        <v>20</v>
      </c>
      <c r="D28" s="48" t="s">
        <v>21</v>
      </c>
      <c r="E28" s="46"/>
      <c r="F28" s="34"/>
      <c r="G28" s="49"/>
      <c r="H28" s="59"/>
    </row>
    <row r="29" spans="1:8" ht="12.75" customHeight="1" x14ac:dyDescent="0.25">
      <c r="A29" s="43"/>
      <c r="B29" s="62"/>
      <c r="C29" s="35"/>
      <c r="D29" s="48" t="s">
        <v>22</v>
      </c>
      <c r="E29" s="46"/>
      <c r="F29" s="34"/>
      <c r="G29" s="49"/>
      <c r="H29" s="59"/>
    </row>
    <row r="30" spans="1:8" ht="12.75" customHeight="1" x14ac:dyDescent="0.25">
      <c r="A30" s="43"/>
      <c r="B30" s="62"/>
      <c r="C30" s="35"/>
      <c r="D30" s="48" t="s">
        <v>23</v>
      </c>
      <c r="E30" s="46"/>
      <c r="F30" s="34"/>
      <c r="G30" s="49"/>
      <c r="H30" s="59"/>
    </row>
    <row r="31" spans="1:8" ht="12.75" customHeight="1" x14ac:dyDescent="0.25">
      <c r="A31" s="43"/>
      <c r="B31" s="62"/>
      <c r="C31" s="35"/>
      <c r="D31" s="48" t="s">
        <v>24</v>
      </c>
      <c r="E31" s="46"/>
      <c r="F31" s="34"/>
      <c r="G31" s="49"/>
      <c r="H31" s="59"/>
    </row>
    <row r="32" spans="1:8" ht="12.75" customHeight="1" x14ac:dyDescent="0.25">
      <c r="A32" s="43"/>
      <c r="B32" s="62"/>
      <c r="C32" s="35"/>
      <c r="D32" s="81" t="s">
        <v>25</v>
      </c>
      <c r="E32" s="46"/>
      <c r="F32" s="34"/>
      <c r="G32" s="49"/>
      <c r="H32" s="59"/>
    </row>
    <row r="33" spans="1:11" ht="12.75" customHeight="1" x14ac:dyDescent="0.25">
      <c r="A33" s="43"/>
      <c r="B33" s="62"/>
      <c r="C33" s="35"/>
      <c r="D33" s="81" t="s">
        <v>26</v>
      </c>
      <c r="E33" s="46"/>
      <c r="F33" s="34">
        <v>155000</v>
      </c>
      <c r="G33" s="49" t="s">
        <v>12</v>
      </c>
      <c r="H33" s="34">
        <v>255000</v>
      </c>
    </row>
    <row r="34" spans="1:11" s="74" customFormat="1" ht="13.5" customHeight="1" thickBot="1" x14ac:dyDescent="0.3">
      <c r="A34" s="43">
        <v>852</v>
      </c>
      <c r="B34" s="43"/>
      <c r="C34" s="44"/>
      <c r="D34" s="45" t="s">
        <v>19</v>
      </c>
      <c r="E34" s="60"/>
      <c r="F34" s="61">
        <f>SUM(F35,F39)</f>
        <v>15810</v>
      </c>
      <c r="G34" s="61">
        <f>SUM(G35,G39)</f>
        <v>11535</v>
      </c>
      <c r="H34" s="61">
        <v>22474301</v>
      </c>
      <c r="I34" s="119"/>
      <c r="K34" s="225"/>
    </row>
    <row r="35" spans="1:11" s="74" customFormat="1" ht="12.75" customHeight="1" thickTop="1" x14ac:dyDescent="0.25">
      <c r="A35" s="43"/>
      <c r="B35" s="71">
        <v>85202</v>
      </c>
      <c r="C35" s="35"/>
      <c r="D35" s="50" t="s">
        <v>136</v>
      </c>
      <c r="E35" s="83"/>
      <c r="F35" s="63">
        <f>SUM(F37)</f>
        <v>15810</v>
      </c>
      <c r="G35" s="53" t="s">
        <v>12</v>
      </c>
      <c r="H35" s="52">
        <v>1828247</v>
      </c>
      <c r="I35" s="73"/>
      <c r="K35" s="225"/>
    </row>
    <row r="36" spans="1:11" s="74" customFormat="1" ht="12.75" customHeight="1" x14ac:dyDescent="0.25">
      <c r="A36" s="43"/>
      <c r="B36" s="43"/>
      <c r="C36" s="35" t="s">
        <v>137</v>
      </c>
      <c r="D36" s="62" t="s">
        <v>97</v>
      </c>
      <c r="E36" s="46"/>
      <c r="F36" s="34"/>
      <c r="G36" s="49"/>
      <c r="H36" s="67"/>
      <c r="I36" s="73"/>
      <c r="K36" s="225"/>
    </row>
    <row r="37" spans="1:11" s="74" customFormat="1" ht="12.75" customHeight="1" x14ac:dyDescent="0.25">
      <c r="A37" s="43"/>
      <c r="B37" s="43"/>
      <c r="C37" s="35"/>
      <c r="D37" s="81" t="s">
        <v>138</v>
      </c>
      <c r="E37" s="46"/>
      <c r="F37" s="59">
        <v>15810</v>
      </c>
      <c r="G37" s="49" t="s">
        <v>12</v>
      </c>
      <c r="H37" s="67">
        <v>413810</v>
      </c>
      <c r="I37" s="73"/>
      <c r="J37" s="190"/>
      <c r="K37" s="225"/>
    </row>
    <row r="38" spans="1:11" s="74" customFormat="1" ht="12.75" customHeight="1" x14ac:dyDescent="0.25">
      <c r="A38" s="43"/>
      <c r="B38" s="62">
        <v>85214</v>
      </c>
      <c r="C38" s="35"/>
      <c r="D38" s="81" t="s">
        <v>185</v>
      </c>
      <c r="E38"/>
      <c r="F38" s="43"/>
      <c r="G38" s="43"/>
      <c r="H38" s="43"/>
      <c r="I38" s="73"/>
      <c r="K38" s="225"/>
    </row>
    <row r="39" spans="1:11" s="74" customFormat="1" ht="12.75" customHeight="1" x14ac:dyDescent="0.25">
      <c r="A39" s="43"/>
      <c r="B39" s="62"/>
      <c r="C39" s="35"/>
      <c r="D39" s="114" t="s">
        <v>186</v>
      </c>
      <c r="E39" s="51"/>
      <c r="F39" s="53" t="s">
        <v>12</v>
      </c>
      <c r="G39" s="63">
        <f>SUM(G42)</f>
        <v>11535</v>
      </c>
      <c r="H39" s="52">
        <v>7698618</v>
      </c>
      <c r="I39" s="73"/>
      <c r="K39" s="225"/>
    </row>
    <row r="40" spans="1:11" s="74" customFormat="1" ht="12.75" customHeight="1" x14ac:dyDescent="0.25">
      <c r="A40" s="43"/>
      <c r="B40" s="43"/>
      <c r="C40" s="35" t="s">
        <v>139</v>
      </c>
      <c r="D40" s="48" t="s">
        <v>97</v>
      </c>
      <c r="E40" s="46"/>
      <c r="F40" s="49"/>
      <c r="G40" s="34"/>
      <c r="H40" s="67"/>
      <c r="I40" s="73"/>
      <c r="K40" s="225"/>
    </row>
    <row r="41" spans="1:11" s="74" customFormat="1" ht="12.75" customHeight="1" x14ac:dyDescent="0.25">
      <c r="A41" s="43"/>
      <c r="B41" s="43"/>
      <c r="C41" s="71"/>
      <c r="D41" s="48" t="s">
        <v>140</v>
      </c>
      <c r="E41" s="46"/>
      <c r="F41" s="49"/>
      <c r="G41" s="34"/>
      <c r="H41" s="67"/>
      <c r="I41" s="73"/>
      <c r="K41" s="225"/>
    </row>
    <row r="42" spans="1:11" s="74" customFormat="1" ht="12.75" customHeight="1" x14ac:dyDescent="0.25">
      <c r="A42" s="43"/>
      <c r="B42" s="43"/>
      <c r="C42" s="71"/>
      <c r="D42" s="48" t="s">
        <v>141</v>
      </c>
      <c r="E42" s="46"/>
      <c r="F42" s="49" t="s">
        <v>12</v>
      </c>
      <c r="G42" s="59">
        <v>11535</v>
      </c>
      <c r="H42" s="67">
        <v>7642765</v>
      </c>
      <c r="I42" s="73"/>
      <c r="K42" s="225"/>
    </row>
    <row r="43" spans="1:11" s="74" customFormat="1" ht="18.75" customHeight="1" thickBot="1" x14ac:dyDescent="0.3">
      <c r="A43" s="34"/>
      <c r="B43" s="34"/>
      <c r="C43" s="35"/>
      <c r="D43" s="39" t="s">
        <v>142</v>
      </c>
      <c r="E43" s="40"/>
      <c r="F43" s="61">
        <f>SUM(F45,F51)</f>
        <v>71792</v>
      </c>
      <c r="G43" s="42" t="s">
        <v>12</v>
      </c>
      <c r="H43" s="41">
        <v>113130045</v>
      </c>
      <c r="I43" s="119"/>
      <c r="K43" s="225"/>
    </row>
    <row r="44" spans="1:11" s="74" customFormat="1" ht="17.25" customHeight="1" thickTop="1" x14ac:dyDescent="0.25">
      <c r="A44" s="43">
        <v>754</v>
      </c>
      <c r="B44" s="43"/>
      <c r="C44" s="44"/>
      <c r="D44" s="45" t="s">
        <v>118</v>
      </c>
      <c r="E44" s="60"/>
      <c r="F44" s="68"/>
      <c r="G44" s="67"/>
      <c r="H44" s="82"/>
      <c r="I44" s="73"/>
      <c r="J44" s="213"/>
      <c r="K44" s="225"/>
    </row>
    <row r="45" spans="1:11" s="74" customFormat="1" ht="12.75" customHeight="1" thickBot="1" x14ac:dyDescent="0.3">
      <c r="A45" s="43"/>
      <c r="B45" s="43"/>
      <c r="C45" s="44"/>
      <c r="D45" s="45" t="s">
        <v>119</v>
      </c>
      <c r="E45" s="60"/>
      <c r="F45" s="41">
        <f>SUM(F46)</f>
        <v>51969</v>
      </c>
      <c r="G45" s="42" t="s">
        <v>12</v>
      </c>
      <c r="H45" s="41">
        <v>67780</v>
      </c>
      <c r="I45" s="73"/>
      <c r="J45" s="213"/>
      <c r="K45" s="225"/>
    </row>
    <row r="46" spans="1:11" s="74" customFormat="1" ht="12.75" customHeight="1" thickTop="1" x14ac:dyDescent="0.25">
      <c r="A46" s="91"/>
      <c r="B46" s="35" t="s">
        <v>149</v>
      </c>
      <c r="C46" s="71"/>
      <c r="D46" s="50" t="s">
        <v>150</v>
      </c>
      <c r="E46" s="181"/>
      <c r="F46" s="63">
        <f>SUM(F50)</f>
        <v>51969</v>
      </c>
      <c r="G46" s="53" t="s">
        <v>12</v>
      </c>
      <c r="H46" s="52">
        <v>67780</v>
      </c>
      <c r="I46" s="73"/>
      <c r="J46" s="213"/>
      <c r="K46" s="225"/>
    </row>
    <row r="47" spans="1:11" s="74" customFormat="1" ht="12.75" customHeight="1" x14ac:dyDescent="0.25">
      <c r="A47" s="43"/>
      <c r="B47" s="43"/>
      <c r="C47" s="35" t="s">
        <v>143</v>
      </c>
      <c r="D47" s="62" t="s">
        <v>144</v>
      </c>
      <c r="E47" s="46"/>
      <c r="F47" s="49"/>
      <c r="G47" s="49"/>
      <c r="H47" s="59"/>
      <c r="I47" s="73"/>
      <c r="J47" s="213"/>
      <c r="K47" s="225"/>
    </row>
    <row r="48" spans="1:11" s="74" customFormat="1" ht="12.75" customHeight="1" x14ac:dyDescent="0.25">
      <c r="A48" s="43"/>
      <c r="B48" s="43"/>
      <c r="C48" s="71"/>
      <c r="D48" s="62" t="s">
        <v>145</v>
      </c>
      <c r="E48" s="46"/>
      <c r="F48" s="49"/>
      <c r="G48" s="49"/>
      <c r="H48" s="59"/>
      <c r="I48" s="73"/>
      <c r="J48" s="213"/>
      <c r="K48" s="225"/>
    </row>
    <row r="49" spans="1:11" s="74" customFormat="1" ht="12.75" customHeight="1" x14ac:dyDescent="0.25">
      <c r="A49" s="43"/>
      <c r="B49" s="43"/>
      <c r="C49" s="71"/>
      <c r="D49" s="62" t="s">
        <v>146</v>
      </c>
      <c r="E49" s="46"/>
      <c r="F49" s="49"/>
      <c r="G49" s="49"/>
      <c r="H49" s="59"/>
      <c r="I49" s="73"/>
      <c r="J49" s="213"/>
      <c r="K49" s="225"/>
    </row>
    <row r="50" spans="1:11" s="74" customFormat="1" ht="12.75" customHeight="1" x14ac:dyDescent="0.25">
      <c r="A50" s="43"/>
      <c r="B50" s="43"/>
      <c r="C50" s="71"/>
      <c r="D50" s="48" t="s">
        <v>147</v>
      </c>
      <c r="E50" s="46"/>
      <c r="F50" s="59">
        <v>51969</v>
      </c>
      <c r="G50" s="49" t="s">
        <v>12</v>
      </c>
      <c r="H50" s="59">
        <v>67780</v>
      </c>
      <c r="I50" s="73"/>
      <c r="J50" s="213"/>
      <c r="K50" s="225"/>
    </row>
    <row r="51" spans="1:11" s="74" customFormat="1" ht="12.75" customHeight="1" thickBot="1" x14ac:dyDescent="0.3">
      <c r="A51" s="43">
        <v>852</v>
      </c>
      <c r="B51" s="43"/>
      <c r="C51" s="44"/>
      <c r="D51" s="45" t="s">
        <v>19</v>
      </c>
      <c r="E51" s="60"/>
      <c r="F51" s="61">
        <f>SUM(F52,F57)</f>
        <v>19823</v>
      </c>
      <c r="G51" s="42" t="s">
        <v>12</v>
      </c>
      <c r="H51" s="61">
        <v>2391553</v>
      </c>
      <c r="I51" s="73"/>
      <c r="J51" s="213"/>
      <c r="K51" s="225"/>
    </row>
    <row r="52" spans="1:11" s="74" customFormat="1" ht="12.75" customHeight="1" thickTop="1" x14ac:dyDescent="0.25">
      <c r="A52" s="43"/>
      <c r="B52" s="62">
        <v>85203</v>
      </c>
      <c r="C52" s="35"/>
      <c r="D52" s="72" t="s">
        <v>207</v>
      </c>
      <c r="E52" s="77"/>
      <c r="F52" s="63">
        <f>SUM(F56)</f>
        <v>18403</v>
      </c>
      <c r="G52" s="53" t="s">
        <v>12</v>
      </c>
      <c r="H52" s="115">
        <v>960503</v>
      </c>
      <c r="I52" s="73"/>
      <c r="J52" s="213"/>
      <c r="K52" s="225"/>
    </row>
    <row r="53" spans="1:11" s="74" customFormat="1" ht="12.75" customHeight="1" x14ac:dyDescent="0.25">
      <c r="A53" s="43"/>
      <c r="B53" s="43"/>
      <c r="C53" s="35" t="s">
        <v>143</v>
      </c>
      <c r="D53" s="62" t="s">
        <v>144</v>
      </c>
      <c r="E53" s="46"/>
      <c r="F53" s="59"/>
      <c r="G53" s="59"/>
      <c r="H53" s="67"/>
      <c r="I53" s="73"/>
      <c r="J53" s="213"/>
      <c r="K53" s="225"/>
    </row>
    <row r="54" spans="1:11" s="74" customFormat="1" ht="12.75" customHeight="1" x14ac:dyDescent="0.25">
      <c r="A54" s="43"/>
      <c r="B54" s="43"/>
      <c r="C54" s="71"/>
      <c r="D54" s="62" t="s">
        <v>145</v>
      </c>
      <c r="E54" s="46"/>
      <c r="F54" s="59"/>
      <c r="G54" s="59"/>
      <c r="H54" s="67"/>
      <c r="I54" s="73"/>
      <c r="J54" s="213"/>
      <c r="K54" s="225"/>
    </row>
    <row r="55" spans="1:11" s="74" customFormat="1" ht="12.75" customHeight="1" x14ac:dyDescent="0.25">
      <c r="A55" s="43"/>
      <c r="B55" s="43"/>
      <c r="C55" s="71"/>
      <c r="D55" s="62" t="s">
        <v>146</v>
      </c>
      <c r="E55" s="46"/>
      <c r="F55" s="59"/>
      <c r="G55" s="59"/>
      <c r="H55" s="67"/>
      <c r="I55" s="73"/>
      <c r="J55" s="213"/>
      <c r="K55" s="225"/>
    </row>
    <row r="56" spans="1:11" s="74" customFormat="1" ht="12.75" customHeight="1" x14ac:dyDescent="0.25">
      <c r="A56" s="93"/>
      <c r="B56" s="93"/>
      <c r="C56" s="117"/>
      <c r="D56" s="50" t="s">
        <v>147</v>
      </c>
      <c r="E56" s="83"/>
      <c r="F56" s="63">
        <v>18403</v>
      </c>
      <c r="G56" s="53" t="s">
        <v>12</v>
      </c>
      <c r="H56" s="78">
        <v>960503</v>
      </c>
      <c r="I56" s="73"/>
      <c r="J56" s="213"/>
      <c r="K56" s="225"/>
    </row>
    <row r="57" spans="1:11" s="74" customFormat="1" ht="12.75" customHeight="1" x14ac:dyDescent="0.25">
      <c r="A57" s="43"/>
      <c r="B57" s="47">
        <v>85219</v>
      </c>
      <c r="C57" s="62"/>
      <c r="D57" s="109" t="s">
        <v>111</v>
      </c>
      <c r="E57" s="181"/>
      <c r="F57" s="78">
        <f>SUM(F61)</f>
        <v>1420</v>
      </c>
      <c r="G57" s="79" t="s">
        <v>12</v>
      </c>
      <c r="H57" s="78">
        <v>8120</v>
      </c>
      <c r="I57" s="73"/>
      <c r="J57" s="213"/>
      <c r="K57" s="225"/>
    </row>
    <row r="58" spans="1:11" s="74" customFormat="1" ht="12.75" customHeight="1" x14ac:dyDescent="0.25">
      <c r="A58" s="43"/>
      <c r="B58" s="43"/>
      <c r="C58" s="35" t="s">
        <v>143</v>
      </c>
      <c r="D58" s="62" t="s">
        <v>144</v>
      </c>
      <c r="E58" s="46"/>
      <c r="F58" s="59"/>
      <c r="G58" s="49"/>
      <c r="H58" s="59"/>
      <c r="I58" s="73"/>
      <c r="J58" s="213"/>
      <c r="K58" s="225"/>
    </row>
    <row r="59" spans="1:11" s="74" customFormat="1" ht="12.75" customHeight="1" x14ac:dyDescent="0.25">
      <c r="A59" s="43"/>
      <c r="B59" s="43"/>
      <c r="C59" s="71"/>
      <c r="D59" s="62" t="s">
        <v>145</v>
      </c>
      <c r="E59" s="46"/>
      <c r="F59" s="59"/>
      <c r="G59" s="49"/>
      <c r="H59" s="59"/>
      <c r="I59" s="73"/>
      <c r="J59" s="213"/>
      <c r="K59" s="225"/>
    </row>
    <row r="60" spans="1:11" s="74" customFormat="1" ht="12.75" customHeight="1" x14ac:dyDescent="0.25">
      <c r="A60" s="43"/>
      <c r="B60" s="43"/>
      <c r="C60" s="71"/>
      <c r="D60" s="62" t="s">
        <v>146</v>
      </c>
      <c r="E60" s="46"/>
      <c r="F60" s="59"/>
      <c r="G60" s="49"/>
      <c r="H60" s="59"/>
      <c r="I60" s="73"/>
      <c r="J60" s="213"/>
      <c r="K60" s="225"/>
    </row>
    <row r="61" spans="1:11" s="74" customFormat="1" ht="12.75" customHeight="1" x14ac:dyDescent="0.25">
      <c r="A61" s="43"/>
      <c r="B61" s="43"/>
      <c r="C61" s="71"/>
      <c r="D61" s="48" t="s">
        <v>147</v>
      </c>
      <c r="E61" s="46"/>
      <c r="F61" s="59">
        <v>1420</v>
      </c>
      <c r="G61" s="49" t="s">
        <v>12</v>
      </c>
      <c r="H61" s="59">
        <v>8120</v>
      </c>
      <c r="I61" s="73"/>
      <c r="J61" s="213"/>
      <c r="K61" s="225"/>
    </row>
    <row r="62" spans="1:11" ht="21.75" customHeight="1" thickBot="1" x14ac:dyDescent="0.3">
      <c r="A62" s="34"/>
      <c r="B62" s="34"/>
      <c r="C62" s="35"/>
      <c r="D62" s="39" t="s">
        <v>94</v>
      </c>
      <c r="E62" s="40"/>
      <c r="F62" s="41">
        <f>SUM(F63,F69)</f>
        <v>130798</v>
      </c>
      <c r="G62" s="41">
        <f>SUM(G63,G69)</f>
        <v>25000</v>
      </c>
      <c r="H62" s="41">
        <v>16851913</v>
      </c>
      <c r="I62" s="28"/>
    </row>
    <row r="63" spans="1:11" ht="18.75" customHeight="1" thickTop="1" thickBot="1" x14ac:dyDescent="0.3">
      <c r="A63" s="43">
        <v>752</v>
      </c>
      <c r="B63" s="43"/>
      <c r="C63" s="44"/>
      <c r="D63" s="45" t="s">
        <v>208</v>
      </c>
      <c r="E63" s="60"/>
      <c r="F63" s="41">
        <f>SUM(F64)</f>
        <v>64600</v>
      </c>
      <c r="G63" s="42" t="s">
        <v>12</v>
      </c>
      <c r="H63" s="41">
        <v>70600</v>
      </c>
    </row>
    <row r="64" spans="1:11" ht="12.75" customHeight="1" thickTop="1" x14ac:dyDescent="0.25">
      <c r="A64" s="89"/>
      <c r="B64" s="62">
        <v>75295</v>
      </c>
      <c r="C64" s="35"/>
      <c r="D64" s="72" t="s">
        <v>18</v>
      </c>
      <c r="E64" s="77"/>
      <c r="F64" s="52">
        <f>SUM(F68)</f>
        <v>64600</v>
      </c>
      <c r="G64" s="53" t="s">
        <v>12</v>
      </c>
      <c r="H64" s="52">
        <v>64600</v>
      </c>
    </row>
    <row r="65" spans="1:12" ht="12.75" customHeight="1" x14ac:dyDescent="0.25">
      <c r="A65" s="89"/>
      <c r="B65" s="34"/>
      <c r="C65" s="71">
        <v>2110</v>
      </c>
      <c r="D65" s="48" t="s">
        <v>97</v>
      </c>
      <c r="E65" s="66"/>
      <c r="F65" s="49"/>
      <c r="G65" s="49"/>
      <c r="H65" s="34"/>
    </row>
    <row r="66" spans="1:12" ht="12.75" customHeight="1" x14ac:dyDescent="0.25">
      <c r="A66" s="89"/>
      <c r="B66" s="34"/>
      <c r="C66" s="71"/>
      <c r="D66" s="48" t="s">
        <v>98</v>
      </c>
      <c r="E66" s="66"/>
      <c r="F66" s="49"/>
      <c r="G66" s="49"/>
      <c r="H66" s="34"/>
    </row>
    <row r="67" spans="1:12" ht="12.75" customHeight="1" x14ac:dyDescent="0.25">
      <c r="A67" s="89"/>
      <c r="B67" s="34"/>
      <c r="C67" s="71"/>
      <c r="D67" s="48" t="s">
        <v>99</v>
      </c>
      <c r="E67" s="66"/>
      <c r="F67" s="49"/>
      <c r="G67" s="49"/>
      <c r="H67" s="34"/>
    </row>
    <row r="68" spans="1:12" ht="12.75" customHeight="1" x14ac:dyDescent="0.25">
      <c r="A68" s="89"/>
      <c r="B68" s="34"/>
      <c r="C68" s="71"/>
      <c r="D68" s="48" t="s">
        <v>100</v>
      </c>
      <c r="E68" s="66"/>
      <c r="F68" s="59">
        <v>64600</v>
      </c>
      <c r="G68" s="49" t="s">
        <v>12</v>
      </c>
      <c r="H68" s="34">
        <v>64600</v>
      </c>
    </row>
    <row r="69" spans="1:12" ht="12.75" customHeight="1" thickBot="1" x14ac:dyDescent="0.3">
      <c r="A69" s="43">
        <v>852</v>
      </c>
      <c r="B69" s="43"/>
      <c r="C69" s="44"/>
      <c r="D69" s="45" t="s">
        <v>19</v>
      </c>
      <c r="E69" s="46"/>
      <c r="F69" s="97">
        <f>SUM(F70)</f>
        <v>66198</v>
      </c>
      <c r="G69" s="97">
        <f>SUM(G70)</f>
        <v>25000</v>
      </c>
      <c r="H69" s="98">
        <v>441198</v>
      </c>
    </row>
    <row r="70" spans="1:12" ht="12.75" customHeight="1" thickTop="1" x14ac:dyDescent="0.25">
      <c r="A70" s="179"/>
      <c r="B70" s="62">
        <v>85205</v>
      </c>
      <c r="C70" s="44"/>
      <c r="D70" s="114" t="s">
        <v>152</v>
      </c>
      <c r="E70" s="51"/>
      <c r="F70" s="52">
        <f>SUM(F74:F74)</f>
        <v>66198</v>
      </c>
      <c r="G70" s="52">
        <f>SUM(G74:G74)</f>
        <v>25000</v>
      </c>
      <c r="H70" s="52">
        <v>441198</v>
      </c>
    </row>
    <row r="71" spans="1:12" ht="12.75" customHeight="1" x14ac:dyDescent="0.25">
      <c r="A71" s="91"/>
      <c r="B71" s="62"/>
      <c r="C71" s="71">
        <v>2110</v>
      </c>
      <c r="D71" s="48" t="s">
        <v>97</v>
      </c>
      <c r="E71" s="46"/>
      <c r="F71" s="34"/>
      <c r="G71" s="34"/>
      <c r="H71" s="34"/>
    </row>
    <row r="72" spans="1:12" ht="12.75" customHeight="1" x14ac:dyDescent="0.25">
      <c r="A72" s="91"/>
      <c r="B72" s="62"/>
      <c r="C72" s="71"/>
      <c r="D72" s="48" t="s">
        <v>98</v>
      </c>
      <c r="E72" s="46"/>
      <c r="F72" s="34"/>
      <c r="G72" s="34"/>
      <c r="H72" s="34"/>
    </row>
    <row r="73" spans="1:12" ht="12.75" customHeight="1" x14ac:dyDescent="0.25">
      <c r="A73" s="91"/>
      <c r="B73" s="62"/>
      <c r="C73" s="71"/>
      <c r="D73" s="48" t="s">
        <v>99</v>
      </c>
      <c r="E73" s="46"/>
      <c r="F73" s="34"/>
      <c r="G73" s="34"/>
      <c r="H73" s="34"/>
    </row>
    <row r="74" spans="1:12" s="74" customFormat="1" ht="12.75" customHeight="1" x14ac:dyDescent="0.25">
      <c r="A74" s="91"/>
      <c r="B74" s="62"/>
      <c r="C74" s="71"/>
      <c r="D74" s="48" t="s">
        <v>100</v>
      </c>
      <c r="E74" s="46"/>
      <c r="F74" s="59">
        <v>66198</v>
      </c>
      <c r="G74" s="59">
        <v>25000</v>
      </c>
      <c r="H74" s="59">
        <v>441198</v>
      </c>
      <c r="I74" s="73"/>
      <c r="K74" s="225"/>
    </row>
    <row r="75" spans="1:12" ht="18.75" customHeight="1" thickBot="1" x14ac:dyDescent="0.3">
      <c r="A75" s="62"/>
      <c r="B75" s="62"/>
      <c r="C75" s="35"/>
      <c r="D75" s="36" t="s">
        <v>30</v>
      </c>
      <c r="E75" s="37"/>
      <c r="F75" s="38">
        <f>SUM(F76,F287,F325)</f>
        <v>1091809</v>
      </c>
      <c r="G75" s="38">
        <f>SUM(G76,G287,G325)</f>
        <v>283955</v>
      </c>
      <c r="H75" s="38">
        <v>816170710</v>
      </c>
      <c r="I75" s="28"/>
    </row>
    <row r="76" spans="1:12" ht="24" customHeight="1" thickBot="1" x14ac:dyDescent="0.3">
      <c r="A76" s="62"/>
      <c r="B76" s="62"/>
      <c r="C76" s="35"/>
      <c r="D76" s="39" t="s">
        <v>31</v>
      </c>
      <c r="E76" s="40"/>
      <c r="F76" s="41">
        <f>SUM(F77,F93,F100,F110,F117,F121,F195,F199,F227,F236,F263)</f>
        <v>886873</v>
      </c>
      <c r="G76" s="41">
        <f>SUM(G77,G93,G100,G110,G117,G121,G195,G199,G227,G236,G263)</f>
        <v>256609</v>
      </c>
      <c r="H76" s="41">
        <v>686188752</v>
      </c>
      <c r="I76" s="28"/>
    </row>
    <row r="77" spans="1:12" ht="19.5" customHeight="1" thickTop="1" thickBot="1" x14ac:dyDescent="0.3">
      <c r="A77" s="91">
        <v>600</v>
      </c>
      <c r="B77" s="43"/>
      <c r="C77" s="44"/>
      <c r="D77" s="45" t="s">
        <v>32</v>
      </c>
      <c r="E77" s="60"/>
      <c r="F77" s="61">
        <f>SUM(F78)</f>
        <v>8600</v>
      </c>
      <c r="G77" s="61">
        <f>SUM(G78)</f>
        <v>8600</v>
      </c>
      <c r="H77" s="41">
        <v>103010384</v>
      </c>
      <c r="I77" s="28"/>
    </row>
    <row r="78" spans="1:12" ht="12.75" customHeight="1" thickTop="1" x14ac:dyDescent="0.25">
      <c r="A78" s="91"/>
      <c r="B78" s="62">
        <v>60004</v>
      </c>
      <c r="C78" s="35"/>
      <c r="D78" s="50" t="s">
        <v>153</v>
      </c>
      <c r="E78" s="77"/>
      <c r="F78" s="63">
        <f>SUM(F82,F87)</f>
        <v>8600</v>
      </c>
      <c r="G78" s="63">
        <f>SUM(G82,G87)</f>
        <v>8600</v>
      </c>
      <c r="H78" s="52">
        <v>34541871</v>
      </c>
    </row>
    <row r="79" spans="1:12" ht="12.75" customHeight="1" x14ac:dyDescent="0.25">
      <c r="A79" s="91"/>
      <c r="B79" s="62"/>
      <c r="C79" s="112"/>
      <c r="D79" s="229" t="s">
        <v>209</v>
      </c>
      <c r="E79" s="230"/>
      <c r="F79" s="59"/>
      <c r="G79" s="49"/>
      <c r="H79" s="34"/>
    </row>
    <row r="80" spans="1:12" ht="12.75" customHeight="1" x14ac:dyDescent="0.25">
      <c r="A80" s="91"/>
      <c r="B80" s="62"/>
      <c r="C80" s="231"/>
      <c r="D80" s="232" t="s">
        <v>210</v>
      </c>
      <c r="E80" s="230"/>
      <c r="F80" s="59"/>
      <c r="G80" s="49"/>
      <c r="H80" s="34"/>
      <c r="L80" s="233"/>
    </row>
    <row r="81" spans="1:12" ht="12.75" customHeight="1" x14ac:dyDescent="0.25">
      <c r="A81" s="91"/>
      <c r="B81" s="62"/>
      <c r="C81" s="231"/>
      <c r="D81" s="232" t="s">
        <v>211</v>
      </c>
      <c r="E81" s="230"/>
      <c r="F81" s="59"/>
      <c r="G81" s="49"/>
      <c r="H81" s="34"/>
      <c r="L81" s="233"/>
    </row>
    <row r="82" spans="1:12" ht="12.75" customHeight="1" x14ac:dyDescent="0.25">
      <c r="A82" s="91"/>
      <c r="B82" s="62"/>
      <c r="C82" s="231"/>
      <c r="D82" s="234" t="s">
        <v>212</v>
      </c>
      <c r="E82" s="235"/>
      <c r="F82" s="86">
        <f>SUM(F83:F92)</f>
        <v>8600</v>
      </c>
      <c r="G82" s="86">
        <f>SUM(G83:G92)</f>
        <v>8600</v>
      </c>
      <c r="H82" s="88">
        <v>32000</v>
      </c>
    </row>
    <row r="83" spans="1:12" ht="12.75" customHeight="1" x14ac:dyDescent="0.25">
      <c r="A83" s="91"/>
      <c r="B83" s="62"/>
      <c r="C83" s="71">
        <v>4018</v>
      </c>
      <c r="D83" s="48" t="s">
        <v>43</v>
      </c>
      <c r="E83" s="94"/>
      <c r="F83" s="59">
        <v>1700</v>
      </c>
      <c r="G83" s="49" t="s">
        <v>12</v>
      </c>
      <c r="H83" s="59">
        <v>10200</v>
      </c>
    </row>
    <row r="84" spans="1:12" ht="12.75" customHeight="1" x14ac:dyDescent="0.25">
      <c r="A84" s="91"/>
      <c r="B84" s="62"/>
      <c r="C84" s="71">
        <v>4019</v>
      </c>
      <c r="D84" s="48" t="s">
        <v>43</v>
      </c>
      <c r="E84" s="94"/>
      <c r="F84" s="59">
        <v>3000</v>
      </c>
      <c r="G84" s="49" t="s">
        <v>12</v>
      </c>
      <c r="H84" s="59">
        <v>4500</v>
      </c>
      <c r="J84" s="233"/>
    </row>
    <row r="85" spans="1:12" ht="12.75" customHeight="1" x14ac:dyDescent="0.25">
      <c r="A85" s="91"/>
      <c r="B85" s="62"/>
      <c r="C85" s="71">
        <v>4118</v>
      </c>
      <c r="D85" s="48" t="s">
        <v>44</v>
      </c>
      <c r="E85" s="94"/>
      <c r="F85" s="59">
        <v>3000</v>
      </c>
      <c r="G85" s="49" t="s">
        <v>12</v>
      </c>
      <c r="H85" s="59">
        <v>4487</v>
      </c>
    </row>
    <row r="86" spans="1:12" ht="12.75" customHeight="1" x14ac:dyDescent="0.25">
      <c r="A86" s="91"/>
      <c r="B86" s="62"/>
      <c r="C86" s="71">
        <v>4119</v>
      </c>
      <c r="D86" s="48" t="s">
        <v>44</v>
      </c>
      <c r="E86" s="94"/>
      <c r="F86" s="59">
        <v>500</v>
      </c>
      <c r="G86" s="49" t="s">
        <v>12</v>
      </c>
      <c r="H86" s="59">
        <v>763</v>
      </c>
    </row>
    <row r="87" spans="1:12" ht="12.75" customHeight="1" x14ac:dyDescent="0.25">
      <c r="A87" s="91"/>
      <c r="B87" s="43"/>
      <c r="C87" s="71">
        <v>4128</v>
      </c>
      <c r="D87" s="48" t="s">
        <v>45</v>
      </c>
      <c r="E87" s="94"/>
      <c r="F87" s="67"/>
      <c r="G87" s="68"/>
      <c r="H87" s="67"/>
    </row>
    <row r="88" spans="1:12" ht="12.75" customHeight="1" x14ac:dyDescent="0.25">
      <c r="A88" s="91"/>
      <c r="B88" s="43"/>
      <c r="C88" s="71"/>
      <c r="D88" s="48" t="s">
        <v>46</v>
      </c>
      <c r="E88" s="94"/>
      <c r="F88" s="67">
        <v>300</v>
      </c>
      <c r="G88" s="68" t="s">
        <v>12</v>
      </c>
      <c r="H88" s="67">
        <v>512</v>
      </c>
    </row>
    <row r="89" spans="1:12" ht="12.75" customHeight="1" x14ac:dyDescent="0.25">
      <c r="A89" s="91"/>
      <c r="B89" s="43"/>
      <c r="C89" s="71">
        <v>4129</v>
      </c>
      <c r="D89" s="48" t="s">
        <v>45</v>
      </c>
      <c r="E89" s="94"/>
      <c r="F89" s="67"/>
      <c r="G89" s="68"/>
      <c r="H89" s="67"/>
    </row>
    <row r="90" spans="1:12" ht="12.75" customHeight="1" x14ac:dyDescent="0.25">
      <c r="A90" s="91"/>
      <c r="B90" s="43"/>
      <c r="C90" s="71"/>
      <c r="D90" s="48" t="s">
        <v>46</v>
      </c>
      <c r="E90" s="94"/>
      <c r="F90" s="67">
        <v>100</v>
      </c>
      <c r="G90" s="68" t="s">
        <v>12</v>
      </c>
      <c r="H90" s="67">
        <v>138</v>
      </c>
    </row>
    <row r="91" spans="1:12" ht="12.75" customHeight="1" x14ac:dyDescent="0.25">
      <c r="A91" s="91"/>
      <c r="B91" s="43"/>
      <c r="C91" s="71">
        <v>4308</v>
      </c>
      <c r="D91" s="48" t="s">
        <v>37</v>
      </c>
      <c r="E91" s="60"/>
      <c r="F91" s="68" t="s">
        <v>12</v>
      </c>
      <c r="G91" s="67">
        <v>4300</v>
      </c>
      <c r="H91" s="67">
        <v>5700</v>
      </c>
    </row>
    <row r="92" spans="1:12" ht="12.75" customHeight="1" x14ac:dyDescent="0.25">
      <c r="A92" s="91"/>
      <c r="B92" s="43"/>
      <c r="C92" s="71">
        <v>4309</v>
      </c>
      <c r="D92" s="48" t="s">
        <v>37</v>
      </c>
      <c r="E92" s="60"/>
      <c r="F92" s="68" t="s">
        <v>12</v>
      </c>
      <c r="G92" s="67">
        <v>4300</v>
      </c>
      <c r="H92" s="67">
        <v>5700</v>
      </c>
    </row>
    <row r="93" spans="1:12" ht="12.75" customHeight="1" thickBot="1" x14ac:dyDescent="0.3">
      <c r="A93" s="27">
        <v>700</v>
      </c>
      <c r="B93" s="43"/>
      <c r="C93" s="44"/>
      <c r="D93" s="45" t="s">
        <v>95</v>
      </c>
      <c r="E93" s="60"/>
      <c r="F93" s="61">
        <f>SUM(F94)</f>
        <v>21000</v>
      </c>
      <c r="G93" s="61">
        <f>SUM(G94)</f>
        <v>21000</v>
      </c>
      <c r="H93" s="41">
        <v>45826293</v>
      </c>
      <c r="I93" s="28"/>
    </row>
    <row r="94" spans="1:12" ht="12.75" customHeight="1" thickTop="1" x14ac:dyDescent="0.25">
      <c r="A94" s="27"/>
      <c r="B94" s="62">
        <v>70095</v>
      </c>
      <c r="C94" s="35"/>
      <c r="D94" s="50" t="s">
        <v>18</v>
      </c>
      <c r="E94" s="77"/>
      <c r="F94" s="63">
        <f>SUM(F95)</f>
        <v>21000</v>
      </c>
      <c r="G94" s="63">
        <f>SUM(G95)</f>
        <v>21000</v>
      </c>
      <c r="H94" s="52">
        <v>42788475</v>
      </c>
    </row>
    <row r="95" spans="1:12" ht="12.75" customHeight="1" x14ac:dyDescent="0.25">
      <c r="A95" s="27"/>
      <c r="B95" s="82"/>
      <c r="C95" s="35"/>
      <c r="D95" s="80" t="s">
        <v>213</v>
      </c>
      <c r="E95" s="64"/>
      <c r="F95" s="65">
        <f>SUM(F96:F99)</f>
        <v>21000</v>
      </c>
      <c r="G95" s="65">
        <f>SUM(G96:G99)</f>
        <v>21000</v>
      </c>
      <c r="H95" s="55">
        <v>549000</v>
      </c>
    </row>
    <row r="96" spans="1:12" ht="12.75" customHeight="1" x14ac:dyDescent="0.25">
      <c r="A96" s="27"/>
      <c r="B96" s="62"/>
      <c r="C96" s="71">
        <v>4300</v>
      </c>
      <c r="D96" s="48" t="s">
        <v>37</v>
      </c>
      <c r="E96" s="66"/>
      <c r="F96" s="68" t="s">
        <v>12</v>
      </c>
      <c r="G96" s="67">
        <v>14000</v>
      </c>
      <c r="H96" s="67">
        <v>5900</v>
      </c>
    </row>
    <row r="97" spans="1:9" ht="12.75" customHeight="1" x14ac:dyDescent="0.25">
      <c r="A97" s="27"/>
      <c r="B97" s="62"/>
      <c r="C97" s="71">
        <v>4400</v>
      </c>
      <c r="D97" s="62" t="s">
        <v>214</v>
      </c>
      <c r="E97" s="66"/>
      <c r="F97" s="67"/>
      <c r="G97" s="68"/>
      <c r="H97" s="67"/>
    </row>
    <row r="98" spans="1:9" ht="12.75" customHeight="1" x14ac:dyDescent="0.25">
      <c r="A98" s="27"/>
      <c r="B98" s="62"/>
      <c r="C98" s="71"/>
      <c r="D98" s="48" t="s">
        <v>215</v>
      </c>
      <c r="E98" s="66"/>
      <c r="F98" s="67">
        <v>21000</v>
      </c>
      <c r="G98" s="68" t="s">
        <v>12</v>
      </c>
      <c r="H98" s="67">
        <v>29000</v>
      </c>
    </row>
    <row r="99" spans="1:9" ht="12.75" customHeight="1" x14ac:dyDescent="0.25">
      <c r="A99" s="27"/>
      <c r="B99" s="62"/>
      <c r="C99" s="71">
        <v>4430</v>
      </c>
      <c r="D99" s="48" t="s">
        <v>47</v>
      </c>
      <c r="E99" s="66"/>
      <c r="F99" s="68" t="s">
        <v>12</v>
      </c>
      <c r="G99" s="67">
        <v>7000</v>
      </c>
      <c r="H99" s="67">
        <v>3000</v>
      </c>
    </row>
    <row r="100" spans="1:9" ht="12.75" customHeight="1" thickBot="1" x14ac:dyDescent="0.3">
      <c r="A100" s="91">
        <v>750</v>
      </c>
      <c r="B100" s="43"/>
      <c r="C100" s="44"/>
      <c r="D100" s="45" t="s">
        <v>93</v>
      </c>
      <c r="E100" s="60"/>
      <c r="F100" s="61">
        <f>SUM(F101,F105)</f>
        <v>8583</v>
      </c>
      <c r="G100" s="61">
        <f>SUM(G101,G105)</f>
        <v>8583</v>
      </c>
      <c r="H100" s="41">
        <v>60188174</v>
      </c>
      <c r="I100" s="28">
        <f>SUM(F100-G100)</f>
        <v>0</v>
      </c>
    </row>
    <row r="101" spans="1:9" ht="12.75" customHeight="1" thickTop="1" x14ac:dyDescent="0.25">
      <c r="A101" s="91"/>
      <c r="B101" s="35" t="s">
        <v>160</v>
      </c>
      <c r="C101" s="71"/>
      <c r="D101" s="50" t="s">
        <v>161</v>
      </c>
      <c r="E101" s="77"/>
      <c r="F101" s="63">
        <f>SUM(F102)</f>
        <v>983</v>
      </c>
      <c r="G101" s="63">
        <f>SUM(G102)</f>
        <v>983</v>
      </c>
      <c r="H101" s="52">
        <v>5616071</v>
      </c>
      <c r="I101" s="28"/>
    </row>
    <row r="102" spans="1:9" ht="12.75" customHeight="1" x14ac:dyDescent="0.25">
      <c r="A102" s="91"/>
      <c r="B102" s="35"/>
      <c r="C102" s="35"/>
      <c r="D102" s="54" t="s">
        <v>162</v>
      </c>
      <c r="E102" s="64"/>
      <c r="F102" s="55">
        <f>SUM(F103:F104)</f>
        <v>983</v>
      </c>
      <c r="G102" s="55">
        <f>SUM(G103:G104)</f>
        <v>983</v>
      </c>
      <c r="H102" s="55">
        <v>5616071</v>
      </c>
      <c r="I102" s="28"/>
    </row>
    <row r="103" spans="1:9" ht="12.75" customHeight="1" x14ac:dyDescent="0.25">
      <c r="A103" s="91"/>
      <c r="B103" s="62"/>
      <c r="C103" s="71">
        <v>4300</v>
      </c>
      <c r="D103" s="48" t="s">
        <v>37</v>
      </c>
      <c r="E103" s="94"/>
      <c r="F103" s="68" t="s">
        <v>12</v>
      </c>
      <c r="G103" s="67">
        <v>983</v>
      </c>
      <c r="H103" s="67">
        <v>146012</v>
      </c>
      <c r="I103" s="28"/>
    </row>
    <row r="104" spans="1:9" ht="12.75" customHeight="1" x14ac:dyDescent="0.25">
      <c r="A104" s="91"/>
      <c r="B104" s="62"/>
      <c r="C104" s="71">
        <v>4430</v>
      </c>
      <c r="D104" s="48" t="s">
        <v>47</v>
      </c>
      <c r="E104" s="94"/>
      <c r="F104" s="67">
        <v>983</v>
      </c>
      <c r="G104" s="68" t="s">
        <v>12</v>
      </c>
      <c r="H104" s="67">
        <v>1483</v>
      </c>
      <c r="I104" s="28"/>
    </row>
    <row r="105" spans="1:9" ht="12.75" customHeight="1" x14ac:dyDescent="0.25">
      <c r="A105" s="91"/>
      <c r="B105" s="35" t="s">
        <v>103</v>
      </c>
      <c r="C105" s="71"/>
      <c r="D105" s="50" t="s">
        <v>18</v>
      </c>
      <c r="E105" s="181"/>
      <c r="F105" s="63">
        <f>SUM(F106)</f>
        <v>7600</v>
      </c>
      <c r="G105" s="63">
        <f>SUM(G106)</f>
        <v>7600</v>
      </c>
      <c r="H105" s="52">
        <v>18399046</v>
      </c>
    </row>
    <row r="106" spans="1:9" ht="12.75" customHeight="1" x14ac:dyDescent="0.25">
      <c r="A106" s="91"/>
      <c r="B106" s="35"/>
      <c r="C106" s="35"/>
      <c r="D106" s="54" t="s">
        <v>163</v>
      </c>
      <c r="E106" s="64"/>
      <c r="F106" s="65">
        <f>SUM(F107:F108)</f>
        <v>7600</v>
      </c>
      <c r="G106" s="65">
        <f>SUM(G107:G108)</f>
        <v>7600</v>
      </c>
      <c r="H106" s="65">
        <v>17881000</v>
      </c>
    </row>
    <row r="107" spans="1:9" ht="12.75" customHeight="1" x14ac:dyDescent="0.25">
      <c r="A107" s="91"/>
      <c r="B107" s="35"/>
      <c r="C107" s="112">
        <v>4170</v>
      </c>
      <c r="D107" s="113" t="s">
        <v>38</v>
      </c>
      <c r="E107" s="66"/>
      <c r="F107" s="67">
        <v>7600</v>
      </c>
      <c r="G107" s="68" t="s">
        <v>12</v>
      </c>
      <c r="H107" s="67">
        <v>13600</v>
      </c>
    </row>
    <row r="108" spans="1:9" ht="12.75" customHeight="1" x14ac:dyDescent="0.25">
      <c r="A108" s="108"/>
      <c r="B108" s="76"/>
      <c r="C108" s="117">
        <v>4300</v>
      </c>
      <c r="D108" s="50" t="s">
        <v>37</v>
      </c>
      <c r="E108" s="77"/>
      <c r="F108" s="79" t="s">
        <v>12</v>
      </c>
      <c r="G108" s="78">
        <v>7600</v>
      </c>
      <c r="H108" s="78">
        <v>36400</v>
      </c>
    </row>
    <row r="109" spans="1:9" ht="12.75" customHeight="1" x14ac:dyDescent="0.25">
      <c r="A109" s="43">
        <v>754</v>
      </c>
      <c r="B109" s="43"/>
      <c r="C109" s="44"/>
      <c r="D109" s="45" t="s">
        <v>118</v>
      </c>
      <c r="E109" s="60"/>
      <c r="F109" s="68"/>
      <c r="G109" s="67"/>
      <c r="H109" s="82"/>
    </row>
    <row r="110" spans="1:9" ht="12.75" customHeight="1" thickBot="1" x14ac:dyDescent="0.3">
      <c r="A110" s="43"/>
      <c r="B110" s="43"/>
      <c r="C110" s="44"/>
      <c r="D110" s="45" t="s">
        <v>119</v>
      </c>
      <c r="E110" s="60"/>
      <c r="F110" s="41">
        <f>SUM(F111,F114)</f>
        <v>54676</v>
      </c>
      <c r="G110" s="42" t="s">
        <v>12</v>
      </c>
      <c r="H110" s="41">
        <v>5230373</v>
      </c>
    </row>
    <row r="111" spans="1:9" ht="12.75" customHeight="1" thickTop="1" x14ac:dyDescent="0.25">
      <c r="A111" s="43"/>
      <c r="B111" s="35" t="s">
        <v>216</v>
      </c>
      <c r="C111" s="71"/>
      <c r="D111" s="50" t="s">
        <v>217</v>
      </c>
      <c r="E111" s="181"/>
      <c r="F111" s="63">
        <f>SUM(F112)</f>
        <v>4662</v>
      </c>
      <c r="G111" s="53" t="s">
        <v>12</v>
      </c>
      <c r="H111" s="52">
        <v>4785914</v>
      </c>
    </row>
    <row r="112" spans="1:9" ht="12.75" customHeight="1" x14ac:dyDescent="0.25">
      <c r="A112" s="43"/>
      <c r="B112" s="62"/>
      <c r="C112" s="71"/>
      <c r="D112" s="54" t="s">
        <v>218</v>
      </c>
      <c r="E112" s="64"/>
      <c r="F112" s="65">
        <f>SUM(F113:F113)</f>
        <v>4662</v>
      </c>
      <c r="G112" s="56" t="s">
        <v>12</v>
      </c>
      <c r="H112" s="55">
        <v>4095106</v>
      </c>
    </row>
    <row r="113" spans="1:12" ht="12.75" customHeight="1" x14ac:dyDescent="0.25">
      <c r="A113" s="43"/>
      <c r="B113" s="62"/>
      <c r="C113" s="57" t="s">
        <v>34</v>
      </c>
      <c r="D113" s="58" t="s">
        <v>35</v>
      </c>
      <c r="E113" s="96"/>
      <c r="F113" s="59">
        <v>4662</v>
      </c>
      <c r="G113" s="49" t="s">
        <v>12</v>
      </c>
      <c r="H113" s="59">
        <v>120077</v>
      </c>
      <c r="L113" s="226"/>
    </row>
    <row r="114" spans="1:12" ht="12.75" customHeight="1" x14ac:dyDescent="0.25">
      <c r="A114" s="91"/>
      <c r="B114" s="35" t="s">
        <v>149</v>
      </c>
      <c r="C114" s="71"/>
      <c r="D114" s="50" t="s">
        <v>150</v>
      </c>
      <c r="E114" s="181"/>
      <c r="F114" s="63">
        <f>SUM(F115,F117)</f>
        <v>50014</v>
      </c>
      <c r="G114" s="53" t="s">
        <v>12</v>
      </c>
      <c r="H114" s="52">
        <v>103459</v>
      </c>
    </row>
    <row r="115" spans="1:12" ht="12.75" customHeight="1" x14ac:dyDescent="0.25">
      <c r="A115" s="91"/>
      <c r="B115" s="62"/>
      <c r="C115" s="71"/>
      <c r="D115" s="54" t="s">
        <v>16</v>
      </c>
      <c r="E115" s="64"/>
      <c r="F115" s="65">
        <f>SUM(F116:F116)</f>
        <v>50014</v>
      </c>
      <c r="G115" s="56" t="s">
        <v>12</v>
      </c>
      <c r="H115" s="55">
        <v>50014</v>
      </c>
    </row>
    <row r="116" spans="1:12" ht="12.75" customHeight="1" x14ac:dyDescent="0.25">
      <c r="A116" s="68"/>
      <c r="B116" s="62"/>
      <c r="C116" s="57" t="s">
        <v>34</v>
      </c>
      <c r="D116" s="58" t="s">
        <v>35</v>
      </c>
      <c r="E116" s="96"/>
      <c r="F116" s="59">
        <v>50014</v>
      </c>
      <c r="G116" s="49"/>
      <c r="H116" s="59">
        <v>50014</v>
      </c>
    </row>
    <row r="117" spans="1:12" s="74" customFormat="1" ht="12.75" customHeight="1" thickBot="1" x14ac:dyDescent="0.3">
      <c r="A117" s="43">
        <v>758</v>
      </c>
      <c r="B117" s="43"/>
      <c r="C117" s="44"/>
      <c r="D117" s="45" t="s">
        <v>104</v>
      </c>
      <c r="E117" s="60"/>
      <c r="F117" s="42" t="s">
        <v>12</v>
      </c>
      <c r="G117" s="41">
        <f>SUM(G118)</f>
        <v>98151</v>
      </c>
      <c r="H117" s="41">
        <v>23436704</v>
      </c>
      <c r="I117" s="73"/>
      <c r="K117" s="236"/>
    </row>
    <row r="118" spans="1:12" s="74" customFormat="1" ht="12.75" customHeight="1" thickTop="1" x14ac:dyDescent="0.25">
      <c r="A118" s="43"/>
      <c r="B118" s="62">
        <v>75818</v>
      </c>
      <c r="C118" s="35"/>
      <c r="D118" s="72" t="s">
        <v>105</v>
      </c>
      <c r="E118" s="83"/>
      <c r="F118" s="53" t="s">
        <v>12</v>
      </c>
      <c r="G118" s="52">
        <f>SUM(G119)</f>
        <v>98151</v>
      </c>
      <c r="H118" s="52">
        <v>23436704</v>
      </c>
      <c r="I118" s="73"/>
      <c r="K118" s="225"/>
    </row>
    <row r="119" spans="1:12" s="74" customFormat="1" ht="12.75" customHeight="1" x14ac:dyDescent="0.25">
      <c r="A119" s="43"/>
      <c r="B119" s="62"/>
      <c r="C119" s="35" t="s">
        <v>106</v>
      </c>
      <c r="D119" s="81" t="s">
        <v>107</v>
      </c>
      <c r="E119" s="66"/>
      <c r="F119" s="49" t="s">
        <v>12</v>
      </c>
      <c r="G119" s="59">
        <f>SUM(G120:G120)</f>
        <v>98151</v>
      </c>
      <c r="H119" s="34">
        <v>19555215</v>
      </c>
      <c r="I119" s="73"/>
      <c r="K119" s="225"/>
    </row>
    <row r="120" spans="1:12" s="74" customFormat="1" ht="12.75" customHeight="1" x14ac:dyDescent="0.25">
      <c r="A120" s="43"/>
      <c r="B120" s="62"/>
      <c r="C120" s="35"/>
      <c r="D120" s="58" t="s">
        <v>108</v>
      </c>
      <c r="E120" s="182"/>
      <c r="F120" s="68" t="s">
        <v>12</v>
      </c>
      <c r="G120" s="59">
        <v>98151</v>
      </c>
      <c r="H120" s="34">
        <v>15561948</v>
      </c>
      <c r="I120" s="73"/>
      <c r="K120" s="225"/>
    </row>
    <row r="121" spans="1:12" s="74" customFormat="1" ht="12.75" customHeight="1" thickBot="1" x14ac:dyDescent="0.3">
      <c r="A121" s="27">
        <v>801</v>
      </c>
      <c r="B121" s="43"/>
      <c r="C121" s="44"/>
      <c r="D121" s="45" t="s">
        <v>14</v>
      </c>
      <c r="E121" s="60"/>
      <c r="F121" s="61">
        <f>SUM(F122,F129,F134,F138,F145,F152,F155,F159,F164,F168,F175,F184,F190)</f>
        <v>672641</v>
      </c>
      <c r="G121" s="61">
        <f>SUM(G122,G129,G134,G138,G145,G152,G155,G159,G164,G168,G175,G184,G190)</f>
        <v>46652</v>
      </c>
      <c r="H121" s="41">
        <v>235397840</v>
      </c>
      <c r="I121" s="119"/>
      <c r="K121" s="225"/>
    </row>
    <row r="122" spans="1:12" s="74" customFormat="1" ht="12.75" customHeight="1" thickTop="1" x14ac:dyDescent="0.25">
      <c r="A122" s="27"/>
      <c r="B122" s="62">
        <v>80101</v>
      </c>
      <c r="C122" s="35"/>
      <c r="D122" s="50" t="s">
        <v>15</v>
      </c>
      <c r="E122" s="77"/>
      <c r="F122" s="63">
        <f>SUM(F123)</f>
        <v>3366</v>
      </c>
      <c r="G122" s="63">
        <f>SUM(G123)</f>
        <v>5966</v>
      </c>
      <c r="H122" s="52">
        <v>62991861</v>
      </c>
      <c r="I122" s="73"/>
      <c r="K122" s="225"/>
    </row>
    <row r="123" spans="1:12" s="74" customFormat="1" ht="12.75" customHeight="1" x14ac:dyDescent="0.25">
      <c r="A123" s="27"/>
      <c r="B123" s="62"/>
      <c r="C123" s="35"/>
      <c r="D123" s="54" t="s">
        <v>16</v>
      </c>
      <c r="E123" s="64"/>
      <c r="F123" s="55">
        <f>SUM(F124:F128)</f>
        <v>3366</v>
      </c>
      <c r="G123" s="55">
        <f>SUM(G124:G128)</f>
        <v>5966</v>
      </c>
      <c r="H123" s="55">
        <v>56125643</v>
      </c>
      <c r="I123" s="73"/>
      <c r="K123" s="225"/>
    </row>
    <row r="124" spans="1:12" s="74" customFormat="1" ht="12.75" customHeight="1" x14ac:dyDescent="0.25">
      <c r="A124" s="27"/>
      <c r="B124" s="62"/>
      <c r="C124" s="57" t="s">
        <v>34</v>
      </c>
      <c r="D124" s="58" t="s">
        <v>35</v>
      </c>
      <c r="E124" s="94"/>
      <c r="F124" s="68" t="s">
        <v>12</v>
      </c>
      <c r="G124" s="67">
        <v>650</v>
      </c>
      <c r="H124" s="82">
        <v>723461</v>
      </c>
      <c r="I124" s="73"/>
      <c r="K124" s="225"/>
    </row>
    <row r="125" spans="1:12" s="74" customFormat="1" ht="12.75" customHeight="1" x14ac:dyDescent="0.25">
      <c r="A125" s="27"/>
      <c r="B125" s="62"/>
      <c r="C125" s="71">
        <v>4240</v>
      </c>
      <c r="D125" s="48" t="s">
        <v>109</v>
      </c>
      <c r="E125" s="94"/>
      <c r="F125" s="68" t="s">
        <v>12</v>
      </c>
      <c r="G125" s="67">
        <v>1950</v>
      </c>
      <c r="H125" s="82">
        <v>251983</v>
      </c>
      <c r="I125" s="73"/>
      <c r="K125" s="225"/>
    </row>
    <row r="126" spans="1:12" s="74" customFormat="1" ht="12.75" customHeight="1" x14ac:dyDescent="0.25">
      <c r="A126" s="27"/>
      <c r="B126" s="62"/>
      <c r="C126" s="71">
        <v>4270</v>
      </c>
      <c r="D126" s="48" t="s">
        <v>157</v>
      </c>
      <c r="E126" s="94"/>
      <c r="F126" s="82">
        <v>1400</v>
      </c>
      <c r="G126" s="68" t="s">
        <v>12</v>
      </c>
      <c r="H126" s="82">
        <v>228626</v>
      </c>
      <c r="I126" s="73"/>
      <c r="K126" s="225"/>
    </row>
    <row r="127" spans="1:12" s="74" customFormat="1" ht="12.75" customHeight="1" x14ac:dyDescent="0.25">
      <c r="A127" s="27"/>
      <c r="B127" s="62"/>
      <c r="C127" s="71">
        <v>4300</v>
      </c>
      <c r="D127" s="48" t="s">
        <v>37</v>
      </c>
      <c r="E127" s="94"/>
      <c r="F127" s="68" t="s">
        <v>12</v>
      </c>
      <c r="G127" s="67">
        <v>3366</v>
      </c>
      <c r="H127" s="67">
        <v>805107</v>
      </c>
      <c r="I127" s="73"/>
      <c r="K127" s="225"/>
    </row>
    <row r="128" spans="1:12" s="74" customFormat="1" ht="12.75" customHeight="1" x14ac:dyDescent="0.25">
      <c r="A128" s="27"/>
      <c r="B128" s="62"/>
      <c r="C128" s="71">
        <v>4430</v>
      </c>
      <c r="D128" s="48" t="s">
        <v>47</v>
      </c>
      <c r="E128" s="94"/>
      <c r="F128" s="67">
        <v>1966</v>
      </c>
      <c r="G128" s="68" t="s">
        <v>12</v>
      </c>
      <c r="H128" s="67">
        <v>6462</v>
      </c>
      <c r="I128" s="73"/>
      <c r="K128" s="225"/>
    </row>
    <row r="129" spans="1:11" s="74" customFormat="1" ht="12.75" customHeight="1" x14ac:dyDescent="0.25">
      <c r="A129" s="27"/>
      <c r="B129" s="62">
        <v>80102</v>
      </c>
      <c r="C129" s="35"/>
      <c r="D129" s="50" t="s">
        <v>130</v>
      </c>
      <c r="E129" s="77"/>
      <c r="F129" s="63">
        <f>SUM(F130)</f>
        <v>2300</v>
      </c>
      <c r="G129" s="63">
        <f>SUM(G130)</f>
        <v>300</v>
      </c>
      <c r="H129" s="52">
        <v>9987195</v>
      </c>
      <c r="I129" s="73"/>
      <c r="K129" s="225"/>
    </row>
    <row r="130" spans="1:11" s="74" customFormat="1" ht="12.75" customHeight="1" x14ac:dyDescent="0.25">
      <c r="A130" s="27"/>
      <c r="B130" s="62"/>
      <c r="C130" s="35"/>
      <c r="D130" s="54" t="s">
        <v>16</v>
      </c>
      <c r="E130" s="64"/>
      <c r="F130" s="55">
        <f>SUM(F131:F133)</f>
        <v>2300</v>
      </c>
      <c r="G130" s="55">
        <f>SUM(G131:G133)</f>
        <v>300</v>
      </c>
      <c r="H130" s="55">
        <v>7487195</v>
      </c>
      <c r="I130" s="73"/>
      <c r="K130" s="225"/>
    </row>
    <row r="131" spans="1:11" s="74" customFormat="1" ht="12.75" customHeight="1" x14ac:dyDescent="0.25">
      <c r="A131" s="27"/>
      <c r="B131" s="62"/>
      <c r="C131" s="71">
        <v>4300</v>
      </c>
      <c r="D131" s="48" t="s">
        <v>37</v>
      </c>
      <c r="E131" s="94"/>
      <c r="F131" s="68" t="s">
        <v>12</v>
      </c>
      <c r="G131" s="67">
        <v>300</v>
      </c>
      <c r="H131" s="67">
        <v>28060</v>
      </c>
      <c r="I131" s="73"/>
      <c r="K131" s="225"/>
    </row>
    <row r="132" spans="1:11" s="74" customFormat="1" ht="12.75" customHeight="1" x14ac:dyDescent="0.25">
      <c r="A132" s="27"/>
      <c r="B132" s="62"/>
      <c r="C132" s="71">
        <v>4430</v>
      </c>
      <c r="D132" s="48" t="s">
        <v>47</v>
      </c>
      <c r="E132" s="94"/>
      <c r="F132" s="67">
        <v>300</v>
      </c>
      <c r="G132" s="68" t="s">
        <v>12</v>
      </c>
      <c r="H132" s="67">
        <v>475</v>
      </c>
      <c r="I132" s="73"/>
      <c r="K132" s="225"/>
    </row>
    <row r="133" spans="1:11" s="74" customFormat="1" ht="12.75" customHeight="1" x14ac:dyDescent="0.25">
      <c r="A133" s="27"/>
      <c r="B133" s="62"/>
      <c r="C133" s="71">
        <v>4780</v>
      </c>
      <c r="D133" s="48" t="s">
        <v>219</v>
      </c>
      <c r="E133" s="94"/>
      <c r="F133" s="67">
        <v>2000</v>
      </c>
      <c r="G133" s="68" t="s">
        <v>12</v>
      </c>
      <c r="H133" s="67">
        <v>7100</v>
      </c>
      <c r="I133" s="73"/>
      <c r="K133" s="225"/>
    </row>
    <row r="134" spans="1:11" s="74" customFormat="1" ht="12.75" customHeight="1" x14ac:dyDescent="0.25">
      <c r="A134" s="27"/>
      <c r="B134" s="62">
        <v>80104</v>
      </c>
      <c r="C134" s="35"/>
      <c r="D134" s="50" t="s">
        <v>17</v>
      </c>
      <c r="E134" s="77"/>
      <c r="F134" s="63">
        <f>SUM(F135)</f>
        <v>740</v>
      </c>
      <c r="G134" s="63">
        <f>SUM(G135)</f>
        <v>740</v>
      </c>
      <c r="H134" s="115">
        <v>33630260</v>
      </c>
      <c r="I134" s="73"/>
      <c r="K134" s="225"/>
    </row>
    <row r="135" spans="1:11" s="74" customFormat="1" ht="12.75" customHeight="1" x14ac:dyDescent="0.25">
      <c r="A135" s="27"/>
      <c r="B135" s="43"/>
      <c r="C135" s="35"/>
      <c r="D135" s="54" t="s">
        <v>16</v>
      </c>
      <c r="E135" s="64"/>
      <c r="F135" s="55">
        <f>SUM(F136:F137)</f>
        <v>740</v>
      </c>
      <c r="G135" s="55">
        <f>SUM(G136:G137)</f>
        <v>740</v>
      </c>
      <c r="H135" s="88">
        <v>24432908</v>
      </c>
      <c r="I135" s="73"/>
      <c r="K135" s="225"/>
    </row>
    <row r="136" spans="1:11" s="74" customFormat="1" ht="12.75" customHeight="1" x14ac:dyDescent="0.25">
      <c r="A136" s="27"/>
      <c r="B136" s="43"/>
      <c r="C136" s="71">
        <v>4300</v>
      </c>
      <c r="D136" s="48" t="s">
        <v>37</v>
      </c>
      <c r="E136" s="94"/>
      <c r="F136" s="68" t="s">
        <v>12</v>
      </c>
      <c r="G136" s="67">
        <v>740</v>
      </c>
      <c r="H136" s="82">
        <v>485286</v>
      </c>
      <c r="I136" s="73"/>
      <c r="K136" s="225"/>
    </row>
    <row r="137" spans="1:11" s="74" customFormat="1" ht="12.75" customHeight="1" x14ac:dyDescent="0.25">
      <c r="A137" s="27"/>
      <c r="B137" s="43"/>
      <c r="C137" s="71">
        <v>4430</v>
      </c>
      <c r="D137" s="48" t="s">
        <v>47</v>
      </c>
      <c r="E137" s="94"/>
      <c r="F137" s="67">
        <v>740</v>
      </c>
      <c r="G137" s="68" t="s">
        <v>12</v>
      </c>
      <c r="H137" s="82">
        <v>10184</v>
      </c>
      <c r="I137" s="73"/>
      <c r="K137" s="225"/>
    </row>
    <row r="138" spans="1:11" s="74" customFormat="1" ht="12.75" customHeight="1" x14ac:dyDescent="0.25">
      <c r="A138" s="27"/>
      <c r="B138" s="62">
        <v>80115</v>
      </c>
      <c r="C138" s="35"/>
      <c r="D138" s="50" t="s">
        <v>131</v>
      </c>
      <c r="E138" s="77"/>
      <c r="F138" s="63">
        <f>SUM(F139)</f>
        <v>20916</v>
      </c>
      <c r="G138" s="63">
        <f>SUM(G139)</f>
        <v>20916</v>
      </c>
      <c r="H138" s="52">
        <v>34788857</v>
      </c>
      <c r="I138" s="73"/>
      <c r="K138" s="225"/>
    </row>
    <row r="139" spans="1:11" s="74" customFormat="1" ht="12.75" customHeight="1" x14ac:dyDescent="0.25">
      <c r="A139" s="27"/>
      <c r="B139" s="62"/>
      <c r="C139" s="35"/>
      <c r="D139" s="54" t="s">
        <v>16</v>
      </c>
      <c r="E139" s="64"/>
      <c r="F139" s="55">
        <f>SUM(F140:F144)</f>
        <v>20916</v>
      </c>
      <c r="G139" s="55">
        <f>SUM(G140:G144)</f>
        <v>20916</v>
      </c>
      <c r="H139" s="55">
        <v>30618623</v>
      </c>
      <c r="I139" s="73"/>
      <c r="K139" s="225"/>
    </row>
    <row r="140" spans="1:11" s="74" customFormat="1" ht="12" customHeight="1" x14ac:dyDescent="0.25">
      <c r="A140" s="27"/>
      <c r="B140" s="62"/>
      <c r="C140" s="71">
        <v>4110</v>
      </c>
      <c r="D140" s="48" t="s">
        <v>156</v>
      </c>
      <c r="E140" s="94"/>
      <c r="F140" s="68" t="s">
        <v>12</v>
      </c>
      <c r="G140" s="67">
        <v>670</v>
      </c>
      <c r="H140" s="82">
        <v>3734795</v>
      </c>
      <c r="I140" s="73"/>
      <c r="K140" s="225"/>
    </row>
    <row r="141" spans="1:11" s="74" customFormat="1" ht="12" customHeight="1" x14ac:dyDescent="0.25">
      <c r="A141" s="27"/>
      <c r="B141" s="62"/>
      <c r="C141" s="71">
        <v>4130</v>
      </c>
      <c r="D141" s="48" t="s">
        <v>220</v>
      </c>
      <c r="E141" s="94"/>
      <c r="F141" s="67">
        <v>670</v>
      </c>
      <c r="G141" s="68" t="s">
        <v>12</v>
      </c>
      <c r="H141" s="82">
        <v>2770</v>
      </c>
      <c r="I141" s="73"/>
      <c r="K141" s="225"/>
    </row>
    <row r="142" spans="1:11" s="74" customFormat="1" ht="12" customHeight="1" x14ac:dyDescent="0.25">
      <c r="A142" s="27"/>
      <c r="B142" s="62"/>
      <c r="C142" s="71">
        <v>4260</v>
      </c>
      <c r="D142" s="48" t="s">
        <v>36</v>
      </c>
      <c r="E142" s="94"/>
      <c r="F142" s="237">
        <v>20000</v>
      </c>
      <c r="G142" s="237">
        <v>20000</v>
      </c>
      <c r="H142" s="82">
        <v>1838431</v>
      </c>
      <c r="I142" s="73"/>
      <c r="K142" s="225"/>
    </row>
    <row r="143" spans="1:11" s="74" customFormat="1" ht="12" customHeight="1" x14ac:dyDescent="0.25">
      <c r="A143" s="27"/>
      <c r="B143" s="62"/>
      <c r="C143" s="71">
        <v>4300</v>
      </c>
      <c r="D143" s="48" t="s">
        <v>37</v>
      </c>
      <c r="E143" s="94"/>
      <c r="F143" s="68" t="s">
        <v>12</v>
      </c>
      <c r="G143" s="67">
        <v>246</v>
      </c>
      <c r="H143" s="82">
        <v>311605</v>
      </c>
      <c r="I143" s="73"/>
      <c r="K143" s="225"/>
    </row>
    <row r="144" spans="1:11" s="74" customFormat="1" ht="12" customHeight="1" x14ac:dyDescent="0.25">
      <c r="A144" s="27"/>
      <c r="B144" s="62"/>
      <c r="C144" s="71">
        <v>4430</v>
      </c>
      <c r="D144" s="48" t="s">
        <v>47</v>
      </c>
      <c r="E144" s="94"/>
      <c r="F144" s="67">
        <v>246</v>
      </c>
      <c r="G144" s="68" t="s">
        <v>12</v>
      </c>
      <c r="H144" s="67">
        <v>6694</v>
      </c>
      <c r="I144" s="73"/>
      <c r="K144" s="225"/>
    </row>
    <row r="145" spans="1:11" s="74" customFormat="1" ht="12.75" customHeight="1" x14ac:dyDescent="0.25">
      <c r="A145" s="27"/>
      <c r="B145" s="71">
        <v>80120</v>
      </c>
      <c r="C145" s="35"/>
      <c r="D145" s="72" t="s">
        <v>165</v>
      </c>
      <c r="E145" s="77"/>
      <c r="F145" s="63">
        <f>SUM(F146)</f>
        <v>4538</v>
      </c>
      <c r="G145" s="63">
        <f>SUM(G146)</f>
        <v>4538</v>
      </c>
      <c r="H145" s="52">
        <v>21742042</v>
      </c>
      <c r="I145" s="73"/>
      <c r="K145" s="225"/>
    </row>
    <row r="146" spans="1:11" s="74" customFormat="1" ht="12.75" customHeight="1" x14ac:dyDescent="0.25">
      <c r="A146" s="27"/>
      <c r="B146" s="62"/>
      <c r="C146" s="35"/>
      <c r="D146" s="54" t="s">
        <v>16</v>
      </c>
      <c r="E146" s="64"/>
      <c r="F146" s="55">
        <f>SUM(F147:F151)</f>
        <v>4538</v>
      </c>
      <c r="G146" s="55">
        <f>SUM(G147:G151)</f>
        <v>4538</v>
      </c>
      <c r="H146" s="55">
        <v>15713427</v>
      </c>
      <c r="I146" s="73"/>
      <c r="K146" s="225"/>
    </row>
    <row r="147" spans="1:11" s="74" customFormat="1" ht="12.75" customHeight="1" x14ac:dyDescent="0.25">
      <c r="A147" s="27"/>
      <c r="B147" s="62"/>
      <c r="C147" s="71">
        <v>4270</v>
      </c>
      <c r="D147" s="48" t="s">
        <v>157</v>
      </c>
      <c r="E147" s="94"/>
      <c r="F147" s="67">
        <v>2000</v>
      </c>
      <c r="G147" s="68" t="s">
        <v>12</v>
      </c>
      <c r="H147" s="67">
        <v>45888</v>
      </c>
      <c r="I147" s="73"/>
      <c r="K147" s="225"/>
    </row>
    <row r="148" spans="1:11" s="74" customFormat="1" ht="12.75" customHeight="1" x14ac:dyDescent="0.25">
      <c r="A148" s="27"/>
      <c r="B148" s="62"/>
      <c r="C148" s="71">
        <v>4300</v>
      </c>
      <c r="D148" s="48" t="s">
        <v>37</v>
      </c>
      <c r="E148" s="94"/>
      <c r="F148" s="68" t="s">
        <v>12</v>
      </c>
      <c r="G148" s="67">
        <v>4538</v>
      </c>
      <c r="H148" s="67">
        <v>180173</v>
      </c>
      <c r="I148" s="73"/>
      <c r="K148" s="225"/>
    </row>
    <row r="149" spans="1:11" s="74" customFormat="1" ht="12.75" customHeight="1" x14ac:dyDescent="0.25">
      <c r="A149" s="27"/>
      <c r="B149" s="62"/>
      <c r="C149" s="71">
        <v>4430</v>
      </c>
      <c r="D149" s="48" t="s">
        <v>47</v>
      </c>
      <c r="E149" s="94"/>
      <c r="F149" s="67">
        <v>1538</v>
      </c>
      <c r="G149" s="68" t="s">
        <v>12</v>
      </c>
      <c r="H149" s="67">
        <v>1898</v>
      </c>
      <c r="I149" s="73"/>
      <c r="K149" s="225"/>
    </row>
    <row r="150" spans="1:11" s="74" customFormat="1" ht="12.75" customHeight="1" x14ac:dyDescent="0.25">
      <c r="A150" s="27"/>
      <c r="B150" s="62"/>
      <c r="C150" s="71">
        <v>4700</v>
      </c>
      <c r="D150" s="58" t="s">
        <v>101</v>
      </c>
      <c r="E150" s="94"/>
      <c r="F150" s="67"/>
      <c r="G150" s="68"/>
      <c r="H150" s="67"/>
      <c r="I150" s="73"/>
      <c r="K150" s="225"/>
    </row>
    <row r="151" spans="1:11" s="74" customFormat="1" ht="12.75" customHeight="1" x14ac:dyDescent="0.25">
      <c r="A151" s="27"/>
      <c r="B151" s="62"/>
      <c r="C151" s="71"/>
      <c r="D151" s="58" t="s">
        <v>102</v>
      </c>
      <c r="E151" s="94"/>
      <c r="F151" s="67">
        <v>1000</v>
      </c>
      <c r="G151" s="68" t="s">
        <v>12</v>
      </c>
      <c r="H151" s="67">
        <v>11060</v>
      </c>
      <c r="I151" s="73"/>
      <c r="K151" s="225"/>
    </row>
    <row r="152" spans="1:11" s="74" customFormat="1" ht="12.75" customHeight="1" x14ac:dyDescent="0.25">
      <c r="A152" s="27"/>
      <c r="B152" s="71">
        <v>80121</v>
      </c>
      <c r="C152" s="35"/>
      <c r="D152" s="72" t="s">
        <v>221</v>
      </c>
      <c r="E152" s="77"/>
      <c r="F152" s="53" t="s">
        <v>12</v>
      </c>
      <c r="G152" s="63">
        <f>SUM(G153)</f>
        <v>2000</v>
      </c>
      <c r="H152" s="52">
        <v>41762</v>
      </c>
      <c r="I152" s="73"/>
      <c r="K152" s="225"/>
    </row>
    <row r="153" spans="1:11" s="74" customFormat="1" ht="12.75" customHeight="1" x14ac:dyDescent="0.25">
      <c r="A153" s="27"/>
      <c r="B153" s="62"/>
      <c r="C153" s="35"/>
      <c r="D153" s="54" t="s">
        <v>16</v>
      </c>
      <c r="E153" s="64"/>
      <c r="F153" s="56" t="s">
        <v>12</v>
      </c>
      <c r="G153" s="55">
        <f>SUM(G154)</f>
        <v>2000</v>
      </c>
      <c r="H153" s="55">
        <v>41762</v>
      </c>
      <c r="I153" s="73"/>
      <c r="K153" s="225"/>
    </row>
    <row r="154" spans="1:11" s="74" customFormat="1" ht="12.75" customHeight="1" x14ac:dyDescent="0.25">
      <c r="A154" s="27"/>
      <c r="B154" s="62"/>
      <c r="C154" s="71">
        <v>4110</v>
      </c>
      <c r="D154" s="48" t="s">
        <v>156</v>
      </c>
      <c r="E154" s="94"/>
      <c r="F154" s="68" t="s">
        <v>12</v>
      </c>
      <c r="G154" s="67">
        <v>2000</v>
      </c>
      <c r="H154" s="67">
        <v>3480</v>
      </c>
      <c r="I154" s="73"/>
      <c r="K154" s="225"/>
    </row>
    <row r="155" spans="1:11" s="74" customFormat="1" ht="12.75" customHeight="1" x14ac:dyDescent="0.25">
      <c r="A155" s="27"/>
      <c r="B155" s="62">
        <v>80132</v>
      </c>
      <c r="C155" s="35"/>
      <c r="D155" s="72" t="s">
        <v>166</v>
      </c>
      <c r="E155" s="77"/>
      <c r="F155" s="63">
        <f>SUM(F156)</f>
        <v>246</v>
      </c>
      <c r="G155" s="63">
        <f>SUM(G156)</f>
        <v>246</v>
      </c>
      <c r="H155" s="52">
        <v>5533560</v>
      </c>
      <c r="I155" s="73"/>
      <c r="K155" s="225"/>
    </row>
    <row r="156" spans="1:11" s="74" customFormat="1" ht="12.75" customHeight="1" x14ac:dyDescent="0.25">
      <c r="A156" s="27"/>
      <c r="B156" s="62"/>
      <c r="C156" s="35"/>
      <c r="D156" s="54" t="s">
        <v>16</v>
      </c>
      <c r="E156" s="64"/>
      <c r="F156" s="55">
        <f>SUM(F157:F158)</f>
        <v>246</v>
      </c>
      <c r="G156" s="55">
        <f>SUM(G157:G158)</f>
        <v>246</v>
      </c>
      <c r="H156" s="55">
        <v>5533560</v>
      </c>
      <c r="I156" s="73"/>
      <c r="K156" s="225"/>
    </row>
    <row r="157" spans="1:11" s="74" customFormat="1" ht="12.75" customHeight="1" x14ac:dyDescent="0.25">
      <c r="A157" s="27"/>
      <c r="B157" s="62"/>
      <c r="C157" s="71">
        <v>4300</v>
      </c>
      <c r="D157" s="48" t="s">
        <v>37</v>
      </c>
      <c r="E157" s="94"/>
      <c r="F157" s="68" t="s">
        <v>12</v>
      </c>
      <c r="G157" s="67">
        <v>246</v>
      </c>
      <c r="H157" s="67">
        <v>20448</v>
      </c>
      <c r="I157" s="73"/>
      <c r="K157" s="225"/>
    </row>
    <row r="158" spans="1:11" s="74" customFormat="1" ht="12.75" customHeight="1" x14ac:dyDescent="0.25">
      <c r="A158" s="27"/>
      <c r="B158" s="62"/>
      <c r="C158" s="71">
        <v>4430</v>
      </c>
      <c r="D158" s="48" t="s">
        <v>47</v>
      </c>
      <c r="E158" s="94"/>
      <c r="F158" s="67">
        <v>246</v>
      </c>
      <c r="G158" s="68" t="s">
        <v>12</v>
      </c>
      <c r="H158" s="67">
        <v>246</v>
      </c>
      <c r="I158" s="73"/>
      <c r="K158" s="225"/>
    </row>
    <row r="159" spans="1:11" s="74" customFormat="1" ht="12.75" customHeight="1" x14ac:dyDescent="0.25">
      <c r="A159" s="27"/>
      <c r="B159" s="62">
        <v>80134</v>
      </c>
      <c r="C159" s="35"/>
      <c r="D159" s="72" t="s">
        <v>132</v>
      </c>
      <c r="E159" s="77"/>
      <c r="F159" s="63">
        <f>SUM(F160)</f>
        <v>500</v>
      </c>
      <c r="G159" s="63">
        <f>SUM(G160)</f>
        <v>500</v>
      </c>
      <c r="H159" s="52">
        <v>7208086</v>
      </c>
      <c r="I159" s="73"/>
      <c r="K159" s="225"/>
    </row>
    <row r="160" spans="1:11" s="74" customFormat="1" ht="12.75" customHeight="1" x14ac:dyDescent="0.25">
      <c r="A160" s="27"/>
      <c r="B160" s="62"/>
      <c r="C160" s="35"/>
      <c r="D160" s="54" t="s">
        <v>16</v>
      </c>
      <c r="E160" s="64"/>
      <c r="F160" s="55">
        <f>SUM(F161:F162)</f>
        <v>500</v>
      </c>
      <c r="G160" s="55">
        <f>SUM(G161:G162)</f>
        <v>500</v>
      </c>
      <c r="H160" s="55">
        <v>7108086</v>
      </c>
      <c r="I160" s="73"/>
      <c r="K160" s="225"/>
    </row>
    <row r="161" spans="1:11" s="74" customFormat="1" ht="12.75" customHeight="1" x14ac:dyDescent="0.25">
      <c r="A161" s="27"/>
      <c r="B161" s="62"/>
      <c r="C161" s="71">
        <v>4300</v>
      </c>
      <c r="D161" s="48" t="s">
        <v>37</v>
      </c>
      <c r="E161" s="94"/>
      <c r="F161" s="68" t="s">
        <v>12</v>
      </c>
      <c r="G161" s="67">
        <v>500</v>
      </c>
      <c r="H161" s="67">
        <v>24978</v>
      </c>
      <c r="I161" s="73"/>
      <c r="K161" s="225"/>
    </row>
    <row r="162" spans="1:11" s="74" customFormat="1" ht="12.75" customHeight="1" x14ac:dyDescent="0.25">
      <c r="A162" s="33"/>
      <c r="B162" s="109"/>
      <c r="C162" s="117">
        <v>4430</v>
      </c>
      <c r="D162" s="50" t="s">
        <v>47</v>
      </c>
      <c r="E162" s="110"/>
      <c r="F162" s="78">
        <v>500</v>
      </c>
      <c r="G162" s="79" t="s">
        <v>12</v>
      </c>
      <c r="H162" s="78">
        <v>500</v>
      </c>
      <c r="I162" s="73"/>
      <c r="K162" s="225"/>
    </row>
    <row r="163" spans="1:11" s="74" customFormat="1" ht="12.75" customHeight="1" x14ac:dyDescent="0.25">
      <c r="A163" s="27"/>
      <c r="B163" s="62">
        <v>80140</v>
      </c>
      <c r="C163" s="57"/>
      <c r="D163" s="214" t="s">
        <v>167</v>
      </c>
      <c r="E163" s="94"/>
      <c r="F163" s="67"/>
      <c r="G163" s="68"/>
      <c r="H163" s="67"/>
      <c r="I163" s="73"/>
      <c r="K163" s="225"/>
    </row>
    <row r="164" spans="1:11" s="74" customFormat="1" ht="12.75" customHeight="1" x14ac:dyDescent="0.25">
      <c r="A164" s="27"/>
      <c r="B164" s="62"/>
      <c r="C164" s="35"/>
      <c r="D164" s="50" t="s">
        <v>168</v>
      </c>
      <c r="E164" s="77"/>
      <c r="F164" s="63">
        <f>SUM(F165)</f>
        <v>246</v>
      </c>
      <c r="G164" s="63">
        <f>SUM(G165)</f>
        <v>246</v>
      </c>
      <c r="H164" s="52">
        <v>4898278</v>
      </c>
      <c r="I164" s="73"/>
      <c r="K164" s="225"/>
    </row>
    <row r="165" spans="1:11" s="74" customFormat="1" ht="12.75" customHeight="1" x14ac:dyDescent="0.25">
      <c r="A165" s="27"/>
      <c r="B165" s="62"/>
      <c r="C165" s="35"/>
      <c r="D165" s="54" t="s">
        <v>16</v>
      </c>
      <c r="E165" s="64"/>
      <c r="F165" s="55">
        <f>SUM(F166:F167)</f>
        <v>246</v>
      </c>
      <c r="G165" s="55">
        <f>SUM(G166:G167)</f>
        <v>246</v>
      </c>
      <c r="H165" s="55">
        <v>4898278</v>
      </c>
      <c r="I165" s="73"/>
      <c r="K165" s="225"/>
    </row>
    <row r="166" spans="1:11" s="74" customFormat="1" ht="12.75" customHeight="1" x14ac:dyDescent="0.25">
      <c r="A166" s="27"/>
      <c r="B166" s="62"/>
      <c r="C166" s="71">
        <v>4300</v>
      </c>
      <c r="D166" s="48" t="s">
        <v>37</v>
      </c>
      <c r="E166" s="94"/>
      <c r="F166" s="68" t="s">
        <v>12</v>
      </c>
      <c r="G166" s="67">
        <v>246</v>
      </c>
      <c r="H166" s="67">
        <v>171597</v>
      </c>
      <c r="I166" s="73"/>
      <c r="K166" s="225"/>
    </row>
    <row r="167" spans="1:11" s="74" customFormat="1" ht="12.75" customHeight="1" x14ac:dyDescent="0.25">
      <c r="A167" s="27"/>
      <c r="B167" s="62"/>
      <c r="C167" s="71">
        <v>4430</v>
      </c>
      <c r="D167" s="48" t="s">
        <v>47</v>
      </c>
      <c r="E167" s="94"/>
      <c r="F167" s="67">
        <v>246</v>
      </c>
      <c r="G167" s="68" t="s">
        <v>12</v>
      </c>
      <c r="H167" s="67">
        <v>427</v>
      </c>
      <c r="I167" s="73"/>
      <c r="K167" s="225"/>
    </row>
    <row r="168" spans="1:11" s="74" customFormat="1" ht="12.75" customHeight="1" x14ac:dyDescent="0.25">
      <c r="A168" s="27"/>
      <c r="B168" s="75">
        <v>80146</v>
      </c>
      <c r="C168" s="57"/>
      <c r="D168" s="50" t="s">
        <v>200</v>
      </c>
      <c r="E168" s="77"/>
      <c r="F168" s="63">
        <f>SUM(F169)</f>
        <v>473589</v>
      </c>
      <c r="G168" s="53" t="s">
        <v>12</v>
      </c>
      <c r="H168" s="52">
        <v>1438634</v>
      </c>
      <c r="I168" s="73"/>
      <c r="K168" s="225"/>
    </row>
    <row r="169" spans="1:11" s="74" customFormat="1" ht="12.75" customHeight="1" x14ac:dyDescent="0.25">
      <c r="A169" s="27"/>
      <c r="B169" s="62"/>
      <c r="C169" s="35"/>
      <c r="D169" s="54" t="s">
        <v>16</v>
      </c>
      <c r="E169" s="64"/>
      <c r="F169" s="65">
        <f>SUM(F170:F174)</f>
        <v>473589</v>
      </c>
      <c r="G169" s="56" t="s">
        <v>12</v>
      </c>
      <c r="H169" s="55">
        <v>1064296</v>
      </c>
      <c r="I169" s="73"/>
      <c r="K169" s="225"/>
    </row>
    <row r="170" spans="1:11" s="74" customFormat="1" ht="12.75" customHeight="1" x14ac:dyDescent="0.25">
      <c r="A170" s="27"/>
      <c r="B170" s="62"/>
      <c r="C170" s="71">
        <v>4010</v>
      </c>
      <c r="D170" s="48" t="s">
        <v>43</v>
      </c>
      <c r="E170" s="66"/>
      <c r="F170" s="67">
        <v>385128</v>
      </c>
      <c r="G170" s="68" t="s">
        <v>12</v>
      </c>
      <c r="H170" s="67">
        <v>385128</v>
      </c>
      <c r="I170" s="73"/>
      <c r="K170" s="225"/>
    </row>
    <row r="171" spans="1:11" s="74" customFormat="1" ht="12.75" customHeight="1" x14ac:dyDescent="0.25">
      <c r="A171" s="27"/>
      <c r="B171" s="62"/>
      <c r="C171" s="71">
        <v>4110</v>
      </c>
      <c r="D171" s="48" t="s">
        <v>156</v>
      </c>
      <c r="E171" s="94"/>
      <c r="F171" s="67">
        <v>62979</v>
      </c>
      <c r="G171" s="68" t="s">
        <v>12</v>
      </c>
      <c r="H171" s="67">
        <v>62979</v>
      </c>
      <c r="I171" s="73"/>
      <c r="K171" s="225"/>
    </row>
    <row r="172" spans="1:11" s="74" customFormat="1" ht="12.75" customHeight="1" x14ac:dyDescent="0.25">
      <c r="A172" s="27"/>
      <c r="B172" s="62"/>
      <c r="C172" s="71">
        <v>4120</v>
      </c>
      <c r="D172" s="48" t="s">
        <v>45</v>
      </c>
      <c r="E172" s="94"/>
      <c r="F172" s="68"/>
      <c r="G172" s="68"/>
      <c r="H172" s="68"/>
      <c r="I172" s="73"/>
      <c r="K172" s="225"/>
    </row>
    <row r="173" spans="1:11" s="74" customFormat="1" ht="12.75" customHeight="1" x14ac:dyDescent="0.25">
      <c r="A173" s="27"/>
      <c r="B173" s="62"/>
      <c r="C173" s="71"/>
      <c r="D173" s="48" t="s">
        <v>46</v>
      </c>
      <c r="E173" s="94"/>
      <c r="F173" s="67">
        <v>9437</v>
      </c>
      <c r="G173" s="68" t="s">
        <v>12</v>
      </c>
      <c r="H173" s="67">
        <v>9437</v>
      </c>
      <c r="I173" s="73"/>
      <c r="K173" s="225"/>
    </row>
    <row r="174" spans="1:11" s="243" customFormat="1" ht="12.75" customHeight="1" x14ac:dyDescent="0.25">
      <c r="A174" s="238"/>
      <c r="B174" s="239"/>
      <c r="C174" s="239">
        <v>4440</v>
      </c>
      <c r="D174" s="240" t="s">
        <v>159</v>
      </c>
      <c r="E174" s="241"/>
      <c r="F174" s="100">
        <v>16045</v>
      </c>
      <c r="G174" s="68" t="s">
        <v>12</v>
      </c>
      <c r="H174" s="100">
        <v>16045</v>
      </c>
      <c r="I174" s="242"/>
      <c r="K174" s="244"/>
    </row>
    <row r="175" spans="1:11" s="74" customFormat="1" ht="12.75" customHeight="1" x14ac:dyDescent="0.25">
      <c r="A175" s="27"/>
      <c r="B175" s="62">
        <v>80148</v>
      </c>
      <c r="C175" s="35"/>
      <c r="D175" s="50" t="s">
        <v>169</v>
      </c>
      <c r="E175" s="77"/>
      <c r="F175" s="63">
        <f>SUM(F176)</f>
        <v>11200</v>
      </c>
      <c r="G175" s="63">
        <f>SUM(G176)</f>
        <v>1833</v>
      </c>
      <c r="H175" s="52">
        <v>2783997</v>
      </c>
      <c r="I175" s="73"/>
      <c r="K175" s="225"/>
    </row>
    <row r="176" spans="1:11" s="74" customFormat="1" ht="12.75" customHeight="1" x14ac:dyDescent="0.25">
      <c r="A176" s="27"/>
      <c r="B176" s="62"/>
      <c r="C176" s="35"/>
      <c r="D176" s="54" t="s">
        <v>16</v>
      </c>
      <c r="E176" s="64"/>
      <c r="F176" s="55">
        <f>SUM(F177:F180)</f>
        <v>11200</v>
      </c>
      <c r="G176" s="55">
        <f>SUM(G177:G180)</f>
        <v>1833</v>
      </c>
      <c r="H176" s="55">
        <v>2783997</v>
      </c>
      <c r="I176" s="73"/>
      <c r="K176" s="225"/>
    </row>
    <row r="177" spans="1:11" s="74" customFormat="1" ht="12.75" customHeight="1" x14ac:dyDescent="0.25">
      <c r="A177" s="27"/>
      <c r="B177" s="62"/>
      <c r="C177" s="71">
        <v>4040</v>
      </c>
      <c r="D177" s="48" t="s">
        <v>110</v>
      </c>
      <c r="E177" s="94"/>
      <c r="F177" s="68" t="s">
        <v>12</v>
      </c>
      <c r="G177" s="67">
        <v>1833</v>
      </c>
      <c r="H177" s="67">
        <v>164954</v>
      </c>
      <c r="I177" s="73"/>
      <c r="K177" s="225"/>
    </row>
    <row r="178" spans="1:11" s="74" customFormat="1" ht="12.75" customHeight="1" x14ac:dyDescent="0.25">
      <c r="A178" s="27"/>
      <c r="B178" s="62"/>
      <c r="C178" s="71">
        <v>4110</v>
      </c>
      <c r="D178" s="48" t="s">
        <v>156</v>
      </c>
      <c r="E178" s="94"/>
      <c r="F178" s="67">
        <v>9600</v>
      </c>
      <c r="G178" s="68" t="s">
        <v>12</v>
      </c>
      <c r="H178" s="67">
        <v>341329</v>
      </c>
      <c r="I178" s="73"/>
      <c r="K178" s="225"/>
    </row>
    <row r="179" spans="1:11" s="74" customFormat="1" ht="12.75" customHeight="1" x14ac:dyDescent="0.25">
      <c r="A179" s="27"/>
      <c r="B179" s="62"/>
      <c r="C179" s="71">
        <v>4120</v>
      </c>
      <c r="D179" s="48" t="s">
        <v>45</v>
      </c>
      <c r="E179" s="94"/>
      <c r="F179" s="67"/>
      <c r="G179" s="68"/>
      <c r="H179" s="67"/>
      <c r="I179" s="73"/>
      <c r="K179" s="225"/>
    </row>
    <row r="180" spans="1:11" s="74" customFormat="1" ht="12.75" customHeight="1" x14ac:dyDescent="0.25">
      <c r="A180" s="27"/>
      <c r="B180" s="62"/>
      <c r="C180" s="71"/>
      <c r="D180" s="48" t="s">
        <v>46</v>
      </c>
      <c r="E180" s="94"/>
      <c r="F180" s="67">
        <v>1600</v>
      </c>
      <c r="G180" s="68" t="s">
        <v>12</v>
      </c>
      <c r="H180" s="67">
        <v>46568</v>
      </c>
      <c r="I180" s="73"/>
      <c r="K180" s="225"/>
    </row>
    <row r="181" spans="1:11" s="74" customFormat="1" ht="12" customHeight="1" x14ac:dyDescent="0.25">
      <c r="A181" s="27"/>
      <c r="B181" s="62">
        <v>80149</v>
      </c>
      <c r="C181" s="57"/>
      <c r="D181" s="58" t="s">
        <v>170</v>
      </c>
      <c r="E181" s="99"/>
      <c r="F181" s="67"/>
      <c r="G181" s="68"/>
      <c r="H181" s="82"/>
      <c r="I181" s="73"/>
      <c r="K181" s="225"/>
    </row>
    <row r="182" spans="1:11" s="74" customFormat="1" ht="12" customHeight="1" x14ac:dyDescent="0.25">
      <c r="A182" s="27"/>
      <c r="B182" s="62"/>
      <c r="C182" s="57"/>
      <c r="D182" s="58" t="s">
        <v>171</v>
      </c>
      <c r="E182" s="99"/>
      <c r="F182" s="67"/>
      <c r="G182" s="68"/>
      <c r="H182" s="82"/>
      <c r="I182" s="73"/>
      <c r="K182" s="225"/>
    </row>
    <row r="183" spans="1:11" s="74" customFormat="1" ht="12" customHeight="1" x14ac:dyDescent="0.25">
      <c r="A183" s="27"/>
      <c r="B183" s="62"/>
      <c r="C183" s="57"/>
      <c r="D183" s="58" t="s">
        <v>172</v>
      </c>
      <c r="E183" s="99"/>
      <c r="F183" s="67"/>
      <c r="G183" s="68"/>
      <c r="H183" s="82"/>
      <c r="I183" s="73"/>
      <c r="K183" s="225"/>
    </row>
    <row r="184" spans="1:11" s="74" customFormat="1" ht="12" customHeight="1" x14ac:dyDescent="0.25">
      <c r="A184" s="27"/>
      <c r="B184" s="62"/>
      <c r="C184" s="35"/>
      <c r="D184" s="50" t="s">
        <v>173</v>
      </c>
      <c r="E184" s="77"/>
      <c r="F184" s="53" t="s">
        <v>12</v>
      </c>
      <c r="G184" s="63">
        <f>SUM(G185)</f>
        <v>9367</v>
      </c>
      <c r="H184" s="52">
        <v>5399733</v>
      </c>
      <c r="I184" s="73"/>
      <c r="K184" s="225"/>
    </row>
    <row r="185" spans="1:11" s="74" customFormat="1" ht="12.75" customHeight="1" x14ac:dyDescent="0.25">
      <c r="A185" s="27"/>
      <c r="B185" s="71"/>
      <c r="C185" s="35"/>
      <c r="D185" s="54" t="s">
        <v>16</v>
      </c>
      <c r="E185" s="64"/>
      <c r="F185" s="56" t="s">
        <v>12</v>
      </c>
      <c r="G185" s="65">
        <f>SUM(G186:G189)</f>
        <v>9367</v>
      </c>
      <c r="H185" s="55">
        <v>3538921</v>
      </c>
      <c r="I185" s="73"/>
      <c r="K185" s="225"/>
    </row>
    <row r="186" spans="1:11" s="74" customFormat="1" ht="12.75" customHeight="1" x14ac:dyDescent="0.25">
      <c r="A186" s="27"/>
      <c r="B186" s="62"/>
      <c r="C186" s="71">
        <v>4040</v>
      </c>
      <c r="D186" s="48" t="s">
        <v>110</v>
      </c>
      <c r="E186" s="66"/>
      <c r="F186" s="68" t="s">
        <v>12</v>
      </c>
      <c r="G186" s="67">
        <v>5128</v>
      </c>
      <c r="H186" s="67">
        <v>167940</v>
      </c>
      <c r="I186" s="73"/>
      <c r="K186" s="225"/>
    </row>
    <row r="187" spans="1:11" s="74" customFormat="1" ht="12.75" customHeight="1" x14ac:dyDescent="0.25">
      <c r="A187" s="27"/>
      <c r="B187" s="62"/>
      <c r="C187" s="71">
        <v>4110</v>
      </c>
      <c r="D187" s="48" t="s">
        <v>156</v>
      </c>
      <c r="E187" s="94"/>
      <c r="F187" s="68" t="s">
        <v>12</v>
      </c>
      <c r="G187" s="67">
        <v>2761</v>
      </c>
      <c r="H187" s="67">
        <v>449848</v>
      </c>
      <c r="I187" s="73"/>
      <c r="K187" s="225"/>
    </row>
    <row r="188" spans="1:11" s="74" customFormat="1" ht="12.75" customHeight="1" x14ac:dyDescent="0.25">
      <c r="A188" s="27"/>
      <c r="B188" s="62"/>
      <c r="C188" s="71">
        <v>4120</v>
      </c>
      <c r="D188" s="48" t="s">
        <v>45</v>
      </c>
      <c r="E188" s="94"/>
      <c r="F188" s="67"/>
      <c r="G188" s="68"/>
      <c r="H188" s="67"/>
      <c r="I188" s="73"/>
      <c r="K188" s="225"/>
    </row>
    <row r="189" spans="1:11" s="74" customFormat="1" ht="12.75" customHeight="1" x14ac:dyDescent="0.25">
      <c r="A189" s="27"/>
      <c r="B189" s="62"/>
      <c r="C189" s="71"/>
      <c r="D189" s="48" t="s">
        <v>46</v>
      </c>
      <c r="E189" s="94"/>
      <c r="F189" s="68" t="s">
        <v>12</v>
      </c>
      <c r="G189" s="67">
        <v>1478</v>
      </c>
      <c r="H189" s="67">
        <v>63143</v>
      </c>
      <c r="I189" s="73"/>
      <c r="K189" s="225"/>
    </row>
    <row r="190" spans="1:11" s="74" customFormat="1" ht="12.75" customHeight="1" x14ac:dyDescent="0.25">
      <c r="A190" s="23"/>
      <c r="B190" s="62">
        <v>80195</v>
      </c>
      <c r="C190" s="35"/>
      <c r="D190" s="50" t="s">
        <v>18</v>
      </c>
      <c r="E190" s="77"/>
      <c r="F190" s="63">
        <f>SUM(F193)</f>
        <v>155000</v>
      </c>
      <c r="G190" s="53" t="s">
        <v>12</v>
      </c>
      <c r="H190" s="52">
        <v>18257262</v>
      </c>
      <c r="I190" s="73"/>
      <c r="K190" s="225"/>
    </row>
    <row r="191" spans="1:11" s="74" customFormat="1" ht="12.75" customHeight="1" x14ac:dyDescent="0.25">
      <c r="A191" s="23"/>
      <c r="B191" s="62"/>
      <c r="C191" s="57"/>
      <c r="D191" s="107" t="s">
        <v>174</v>
      </c>
      <c r="E191" s="46"/>
      <c r="F191" s="49"/>
      <c r="G191" s="59"/>
      <c r="H191" s="59"/>
      <c r="I191" s="73"/>
      <c r="K191" s="225"/>
    </row>
    <row r="192" spans="1:11" s="187" customFormat="1" ht="12.75" customHeight="1" x14ac:dyDescent="0.2">
      <c r="A192" s="215"/>
      <c r="B192" s="216"/>
      <c r="C192" s="217"/>
      <c r="D192" s="208" t="s">
        <v>175</v>
      </c>
      <c r="E192" s="218"/>
      <c r="F192" s="219"/>
      <c r="G192" s="220"/>
      <c r="H192" s="220"/>
      <c r="I192" s="73"/>
      <c r="K192" s="225"/>
    </row>
    <row r="193" spans="1:11" s="74" customFormat="1" ht="12.75" customHeight="1" x14ac:dyDescent="0.25">
      <c r="A193" s="23"/>
      <c r="B193" s="62"/>
      <c r="C193" s="84"/>
      <c r="D193" s="101" t="s">
        <v>176</v>
      </c>
      <c r="E193" s="85"/>
      <c r="F193" s="86">
        <f>SUM(F194:F194)</f>
        <v>155000</v>
      </c>
      <c r="G193" s="87" t="s">
        <v>12</v>
      </c>
      <c r="H193" s="86">
        <v>255000</v>
      </c>
      <c r="I193" s="73"/>
      <c r="K193" s="225"/>
    </row>
    <row r="194" spans="1:11" s="74" customFormat="1" ht="12.75" customHeight="1" x14ac:dyDescent="0.25">
      <c r="A194" s="23"/>
      <c r="B194" s="62"/>
      <c r="C194" s="71">
        <v>4247</v>
      </c>
      <c r="D194" s="48" t="s">
        <v>109</v>
      </c>
      <c r="E194" s="102"/>
      <c r="F194" s="67">
        <v>155000</v>
      </c>
      <c r="G194" s="68" t="s">
        <v>12</v>
      </c>
      <c r="H194" s="67">
        <v>255000</v>
      </c>
      <c r="I194" s="73"/>
      <c r="K194" s="225"/>
    </row>
    <row r="195" spans="1:11" s="74" customFormat="1" ht="12.75" customHeight="1" thickBot="1" x14ac:dyDescent="0.3">
      <c r="A195" s="44" t="s">
        <v>177</v>
      </c>
      <c r="B195" s="43"/>
      <c r="C195" s="44"/>
      <c r="D195" s="45" t="s">
        <v>178</v>
      </c>
      <c r="E195" s="60"/>
      <c r="F195" s="42" t="s">
        <v>12</v>
      </c>
      <c r="G195" s="61">
        <f>SUM(G196)</f>
        <v>20000</v>
      </c>
      <c r="H195" s="41">
        <v>3397478</v>
      </c>
      <c r="I195" s="73"/>
      <c r="K195" s="225"/>
    </row>
    <row r="196" spans="1:11" s="74" customFormat="1" ht="12.75" customHeight="1" thickTop="1" x14ac:dyDescent="0.25">
      <c r="A196" s="44"/>
      <c r="B196" s="62">
        <v>85195</v>
      </c>
      <c r="C196" s="35"/>
      <c r="D196" s="50" t="s">
        <v>18</v>
      </c>
      <c r="E196" s="77"/>
      <c r="F196" s="53" t="s">
        <v>12</v>
      </c>
      <c r="G196" s="52">
        <f>SUM(G197)</f>
        <v>20000</v>
      </c>
      <c r="H196" s="115">
        <v>185300</v>
      </c>
      <c r="I196" s="73"/>
      <c r="K196" s="225"/>
    </row>
    <row r="197" spans="1:11" s="74" customFormat="1" ht="12.75" customHeight="1" x14ac:dyDescent="0.25">
      <c r="A197" s="44"/>
      <c r="B197" s="43"/>
      <c r="C197" s="35"/>
      <c r="D197" s="54" t="s">
        <v>39</v>
      </c>
      <c r="E197" s="64"/>
      <c r="F197" s="56" t="s">
        <v>12</v>
      </c>
      <c r="G197" s="65">
        <f>SUM(G198:G198)</f>
        <v>20000</v>
      </c>
      <c r="H197" s="116">
        <v>185300</v>
      </c>
      <c r="I197" s="73"/>
      <c r="K197" s="225"/>
    </row>
    <row r="198" spans="1:11" s="74" customFormat="1" ht="12.75" customHeight="1" x14ac:dyDescent="0.25">
      <c r="A198" s="44"/>
      <c r="B198" s="43"/>
      <c r="C198" s="57" t="s">
        <v>34</v>
      </c>
      <c r="D198" s="58" t="s">
        <v>35</v>
      </c>
      <c r="E198" s="66"/>
      <c r="F198" s="68" t="s">
        <v>12</v>
      </c>
      <c r="G198" s="67">
        <v>20000</v>
      </c>
      <c r="H198" s="82">
        <v>2000</v>
      </c>
      <c r="I198" s="73"/>
      <c r="K198" s="225"/>
    </row>
    <row r="199" spans="1:11" s="74" customFormat="1" ht="12.75" customHeight="1" thickBot="1" x14ac:dyDescent="0.3">
      <c r="A199" s="44" t="s">
        <v>40</v>
      </c>
      <c r="B199" s="43"/>
      <c r="C199" s="44"/>
      <c r="D199" s="45" t="s">
        <v>19</v>
      </c>
      <c r="E199" s="60"/>
      <c r="F199" s="61">
        <f>SUM(F200,F221,F224)</f>
        <v>56827</v>
      </c>
      <c r="G199" s="61">
        <f>SUM(G200,G221,G224)</f>
        <v>22459</v>
      </c>
      <c r="H199" s="41">
        <v>60702533</v>
      </c>
      <c r="I199" s="119"/>
      <c r="K199" s="225"/>
    </row>
    <row r="200" spans="1:11" s="74" customFormat="1" ht="12.75" customHeight="1" thickTop="1" x14ac:dyDescent="0.25">
      <c r="A200" s="44"/>
      <c r="B200" s="62">
        <v>85202</v>
      </c>
      <c r="C200" s="35"/>
      <c r="D200" s="50" t="s">
        <v>136</v>
      </c>
      <c r="E200" s="77"/>
      <c r="F200" s="52">
        <f>SUM(F201,F205,F210)</f>
        <v>36827</v>
      </c>
      <c r="G200" s="52">
        <f>SUM(G201,G205,G210)</f>
        <v>10924</v>
      </c>
      <c r="H200" s="115">
        <v>12695281</v>
      </c>
      <c r="I200" s="119"/>
      <c r="K200" s="225"/>
    </row>
    <row r="201" spans="1:11" s="74" customFormat="1" ht="12.75" customHeight="1" x14ac:dyDescent="0.25">
      <c r="A201" s="44"/>
      <c r="B201" s="43"/>
      <c r="C201" s="35"/>
      <c r="D201" s="54" t="s">
        <v>179</v>
      </c>
      <c r="E201" s="64"/>
      <c r="F201" s="65">
        <f>SUM(F202:F204)</f>
        <v>17911</v>
      </c>
      <c r="G201" s="56" t="s">
        <v>12</v>
      </c>
      <c r="H201" s="88">
        <v>3061628</v>
      </c>
      <c r="I201" s="119"/>
      <c r="K201" s="225"/>
    </row>
    <row r="202" spans="1:11" s="74" customFormat="1" ht="12.75" customHeight="1" x14ac:dyDescent="0.25">
      <c r="A202" s="44"/>
      <c r="B202" s="43"/>
      <c r="C202" s="71">
        <v>3020</v>
      </c>
      <c r="D202" s="113" t="s">
        <v>180</v>
      </c>
      <c r="E202" s="94"/>
      <c r="F202" s="67">
        <v>7124</v>
      </c>
      <c r="G202" s="68" t="s">
        <v>12</v>
      </c>
      <c r="H202" s="82">
        <v>24323</v>
      </c>
      <c r="I202" s="119"/>
      <c r="K202" s="225"/>
    </row>
    <row r="203" spans="1:11" s="74" customFormat="1" ht="12.75" customHeight="1" x14ac:dyDescent="0.25">
      <c r="A203" s="44"/>
      <c r="B203" s="43"/>
      <c r="C203" s="57" t="s">
        <v>34</v>
      </c>
      <c r="D203" s="58" t="s">
        <v>35</v>
      </c>
      <c r="E203" s="94"/>
      <c r="F203" s="67">
        <v>10407</v>
      </c>
      <c r="G203" s="68" t="s">
        <v>12</v>
      </c>
      <c r="H203" s="82">
        <v>128950</v>
      </c>
      <c r="I203" s="119"/>
      <c r="K203" s="225"/>
    </row>
    <row r="204" spans="1:11" s="74" customFormat="1" ht="12.75" customHeight="1" x14ac:dyDescent="0.25">
      <c r="A204" s="44"/>
      <c r="B204" s="43"/>
      <c r="C204" s="71">
        <v>4300</v>
      </c>
      <c r="D204" s="48" t="s">
        <v>33</v>
      </c>
      <c r="E204" s="94"/>
      <c r="F204" s="67">
        <v>380</v>
      </c>
      <c r="G204" s="68" t="s">
        <v>12</v>
      </c>
      <c r="H204" s="82">
        <v>114590</v>
      </c>
      <c r="I204" s="119"/>
      <c r="K204" s="225"/>
    </row>
    <row r="205" spans="1:11" s="74" customFormat="1" ht="12.75" customHeight="1" x14ac:dyDescent="0.25">
      <c r="A205" s="44"/>
      <c r="B205" s="43"/>
      <c r="C205" s="35"/>
      <c r="D205" s="54" t="s">
        <v>181</v>
      </c>
      <c r="E205" s="64"/>
      <c r="F205" s="65">
        <f>SUM(F206:F209)</f>
        <v>7992</v>
      </c>
      <c r="G205" s="65">
        <f>SUM(G206:G209)</f>
        <v>10924</v>
      </c>
      <c r="H205" s="88">
        <v>3083769</v>
      </c>
      <c r="I205" s="119"/>
      <c r="J205" s="190"/>
      <c r="K205" s="225"/>
    </row>
    <row r="206" spans="1:11" s="74" customFormat="1" ht="12.75" customHeight="1" x14ac:dyDescent="0.25">
      <c r="A206" s="44"/>
      <c r="B206" s="43"/>
      <c r="C206" s="57" t="s">
        <v>34</v>
      </c>
      <c r="D206" s="58" t="s">
        <v>35</v>
      </c>
      <c r="E206" s="94"/>
      <c r="F206" s="68" t="s">
        <v>12</v>
      </c>
      <c r="G206" s="67">
        <v>330</v>
      </c>
      <c r="H206" s="82">
        <v>181170</v>
      </c>
      <c r="I206" s="119"/>
      <c r="J206" s="190"/>
      <c r="K206" s="225"/>
    </row>
    <row r="207" spans="1:11" s="74" customFormat="1" ht="12.75" customHeight="1" x14ac:dyDescent="0.25">
      <c r="A207" s="44"/>
      <c r="B207" s="43"/>
      <c r="C207" s="35" t="s">
        <v>182</v>
      </c>
      <c r="D207" s="81" t="s">
        <v>183</v>
      </c>
      <c r="E207" s="94"/>
      <c r="F207" s="67"/>
      <c r="G207" s="68"/>
      <c r="H207" s="82"/>
      <c r="I207" s="119"/>
      <c r="K207" s="225"/>
    </row>
    <row r="208" spans="1:11" s="74" customFormat="1" ht="12.75" customHeight="1" x14ac:dyDescent="0.25">
      <c r="A208" s="44"/>
      <c r="B208" s="43"/>
      <c r="C208" s="35"/>
      <c r="D208" s="81" t="s">
        <v>184</v>
      </c>
      <c r="E208" s="94"/>
      <c r="F208" s="100">
        <v>7992</v>
      </c>
      <c r="G208" s="68" t="s">
        <v>12</v>
      </c>
      <c r="H208" s="82">
        <v>33472</v>
      </c>
      <c r="I208" s="119"/>
      <c r="K208" s="225"/>
    </row>
    <row r="209" spans="1:11" s="74" customFormat="1" ht="12.75" customHeight="1" x14ac:dyDescent="0.25">
      <c r="A209" s="44"/>
      <c r="B209" s="43"/>
      <c r="C209" s="71">
        <v>4270</v>
      </c>
      <c r="D209" s="48" t="s">
        <v>157</v>
      </c>
      <c r="E209" s="94"/>
      <c r="F209" s="68" t="s">
        <v>12</v>
      </c>
      <c r="G209" s="67">
        <v>10594</v>
      </c>
      <c r="H209" s="82">
        <v>263406</v>
      </c>
      <c r="I209" s="119"/>
      <c r="K209" s="225"/>
    </row>
    <row r="210" spans="1:11" s="74" customFormat="1" ht="12.75" customHeight="1" x14ac:dyDescent="0.25">
      <c r="A210" s="44"/>
      <c r="B210" s="43"/>
      <c r="C210" s="35"/>
      <c r="D210" s="54" t="s">
        <v>39</v>
      </c>
      <c r="E210" s="64"/>
      <c r="F210" s="55">
        <f>SUM(F211:F219)</f>
        <v>10924</v>
      </c>
      <c r="G210" s="56" t="s">
        <v>12</v>
      </c>
      <c r="H210" s="55">
        <v>10924</v>
      </c>
      <c r="I210" s="119"/>
      <c r="K210" s="225"/>
    </row>
    <row r="211" spans="1:11" s="74" customFormat="1" ht="12.75" customHeight="1" x14ac:dyDescent="0.25">
      <c r="A211" s="44"/>
      <c r="B211" s="43"/>
      <c r="C211" s="35" t="s">
        <v>222</v>
      </c>
      <c r="D211" s="48" t="s">
        <v>223</v>
      </c>
      <c r="E211" s="46"/>
      <c r="F211" s="68"/>
      <c r="G211" s="67"/>
      <c r="H211" s="82"/>
      <c r="I211" s="119"/>
      <c r="K211" s="225"/>
    </row>
    <row r="212" spans="1:11" s="74" customFormat="1" ht="12.75" customHeight="1" x14ac:dyDescent="0.25">
      <c r="A212" s="44"/>
      <c r="B212" s="43"/>
      <c r="C212" s="35"/>
      <c r="D212" s="48" t="s">
        <v>224</v>
      </c>
      <c r="E212" s="46"/>
      <c r="F212" s="68"/>
      <c r="G212" s="67"/>
      <c r="H212" s="67"/>
      <c r="I212" s="119"/>
      <c r="K212" s="225"/>
    </row>
    <row r="213" spans="1:11" s="74" customFormat="1" ht="12.75" customHeight="1" x14ac:dyDescent="0.25">
      <c r="A213" s="44"/>
      <c r="B213" s="43"/>
      <c r="C213" s="35"/>
      <c r="D213" s="48" t="s">
        <v>225</v>
      </c>
      <c r="E213" s="46"/>
      <c r="F213" s="68"/>
      <c r="G213" s="67"/>
      <c r="H213" s="67"/>
      <c r="I213" s="119"/>
      <c r="K213" s="225"/>
    </row>
    <row r="214" spans="1:11" s="74" customFormat="1" ht="12.75" customHeight="1" x14ac:dyDescent="0.25">
      <c r="A214" s="44"/>
      <c r="B214" s="43"/>
      <c r="C214" s="44"/>
      <c r="D214" s="48" t="s">
        <v>226</v>
      </c>
      <c r="E214" s="60"/>
      <c r="F214" s="68"/>
      <c r="G214" s="67"/>
      <c r="H214" s="67"/>
      <c r="I214" s="119"/>
      <c r="K214" s="225"/>
    </row>
    <row r="215" spans="1:11" s="74" customFormat="1" ht="12.75" customHeight="1" x14ac:dyDescent="0.25">
      <c r="A215" s="44"/>
      <c r="B215" s="43"/>
      <c r="C215" s="44"/>
      <c r="D215" s="48" t="s">
        <v>227</v>
      </c>
      <c r="E215" s="60"/>
      <c r="F215" s="67">
        <v>10594</v>
      </c>
      <c r="G215" s="68" t="s">
        <v>12</v>
      </c>
      <c r="H215" s="67">
        <v>10594</v>
      </c>
      <c r="I215" s="119"/>
      <c r="K215" s="225"/>
    </row>
    <row r="216" spans="1:11" s="74" customFormat="1" ht="12.75" customHeight="1" x14ac:dyDescent="0.25">
      <c r="A216" s="44"/>
      <c r="B216" s="43"/>
      <c r="C216" s="35" t="s">
        <v>228</v>
      </c>
      <c r="D216" s="48" t="s">
        <v>229</v>
      </c>
      <c r="E216" s="94"/>
      <c r="F216" s="69"/>
      <c r="G216" s="69"/>
      <c r="H216" s="89"/>
      <c r="I216" s="119"/>
      <c r="K216" s="225"/>
    </row>
    <row r="217" spans="1:11" s="74" customFormat="1" ht="12.75" customHeight="1" x14ac:dyDescent="0.25">
      <c r="A217" s="44"/>
      <c r="B217" s="43"/>
      <c r="C217" s="35"/>
      <c r="D217" s="48" t="s">
        <v>224</v>
      </c>
      <c r="E217" s="94"/>
      <c r="F217" s="69"/>
      <c r="G217" s="69"/>
      <c r="H217" s="89"/>
      <c r="I217" s="119"/>
      <c r="K217" s="225"/>
    </row>
    <row r="218" spans="1:11" s="74" customFormat="1" ht="12.75" customHeight="1" x14ac:dyDescent="0.25">
      <c r="A218" s="44"/>
      <c r="B218" s="43"/>
      <c r="C218" s="35"/>
      <c r="D218" s="48" t="s">
        <v>230</v>
      </c>
      <c r="E218" s="94"/>
      <c r="F218" s="69"/>
      <c r="G218" s="69"/>
      <c r="H218" s="89"/>
      <c r="I218" s="119"/>
      <c r="K218" s="225"/>
    </row>
    <row r="219" spans="1:11" s="74" customFormat="1" ht="12.75" customHeight="1" x14ac:dyDescent="0.25">
      <c r="A219" s="245"/>
      <c r="B219" s="93"/>
      <c r="C219" s="76"/>
      <c r="D219" s="50" t="s">
        <v>231</v>
      </c>
      <c r="E219" s="110"/>
      <c r="F219" s="78">
        <v>330</v>
      </c>
      <c r="G219" s="79" t="s">
        <v>12</v>
      </c>
      <c r="H219" s="115">
        <v>330</v>
      </c>
      <c r="I219" s="119"/>
      <c r="K219" s="225"/>
    </row>
    <row r="220" spans="1:11" s="74" customFormat="1" ht="12.75" customHeight="1" x14ac:dyDescent="0.25">
      <c r="A220" s="44"/>
      <c r="B220" s="62">
        <v>85214</v>
      </c>
      <c r="C220" s="44"/>
      <c r="D220" s="81" t="s">
        <v>185</v>
      </c>
      <c r="E220" s="60"/>
      <c r="F220" s="91"/>
      <c r="G220" s="91"/>
      <c r="H220" s="43"/>
      <c r="I220" s="119"/>
      <c r="K220" s="225"/>
    </row>
    <row r="221" spans="1:11" s="74" customFormat="1" ht="12.75" customHeight="1" x14ac:dyDescent="0.25">
      <c r="A221" s="44"/>
      <c r="B221" s="62"/>
      <c r="C221" s="35"/>
      <c r="D221" s="114" t="s">
        <v>186</v>
      </c>
      <c r="E221" s="77"/>
      <c r="F221" s="53" t="s">
        <v>12</v>
      </c>
      <c r="G221" s="52">
        <f>SUM(G222)</f>
        <v>11535</v>
      </c>
      <c r="H221" s="115">
        <v>9481378</v>
      </c>
      <c r="I221" s="119"/>
      <c r="K221" s="225"/>
    </row>
    <row r="222" spans="1:11" s="74" customFormat="1" ht="12.75" customHeight="1" x14ac:dyDescent="0.25">
      <c r="A222" s="44"/>
      <c r="B222" s="43"/>
      <c r="C222" s="35"/>
      <c r="D222" s="54" t="s">
        <v>41</v>
      </c>
      <c r="E222" s="64"/>
      <c r="F222" s="56" t="s">
        <v>12</v>
      </c>
      <c r="G222" s="65">
        <f>SUM(G223:G223)</f>
        <v>11535</v>
      </c>
      <c r="H222" s="116">
        <v>9431352</v>
      </c>
      <c r="I222" s="119"/>
      <c r="K222" s="225"/>
    </row>
    <row r="223" spans="1:11" s="74" customFormat="1" ht="12.75" customHeight="1" x14ac:dyDescent="0.25">
      <c r="A223" s="44"/>
      <c r="B223" s="43"/>
      <c r="C223" s="71">
        <v>3110</v>
      </c>
      <c r="D223" s="48" t="s">
        <v>42</v>
      </c>
      <c r="E223" s="66"/>
      <c r="F223" s="68" t="s">
        <v>12</v>
      </c>
      <c r="G223" s="67">
        <v>11535</v>
      </c>
      <c r="H223" s="82">
        <v>9326852</v>
      </c>
      <c r="I223" s="119"/>
      <c r="K223" s="225"/>
    </row>
    <row r="224" spans="1:11" s="74" customFormat="1" ht="12.75" customHeight="1" x14ac:dyDescent="0.25">
      <c r="A224" s="44"/>
      <c r="B224" s="62">
        <v>85219</v>
      </c>
      <c r="C224" s="35"/>
      <c r="D224" s="50" t="s">
        <v>111</v>
      </c>
      <c r="E224" s="77"/>
      <c r="F224" s="52">
        <f>SUM(F225)</f>
        <v>20000</v>
      </c>
      <c r="G224" s="53" t="s">
        <v>12</v>
      </c>
      <c r="H224" s="115">
        <v>13633463</v>
      </c>
      <c r="I224" s="73"/>
      <c r="K224" s="225"/>
    </row>
    <row r="225" spans="1:11" s="74" customFormat="1" ht="12.75" customHeight="1" x14ac:dyDescent="0.25">
      <c r="A225" s="44"/>
      <c r="B225" s="43"/>
      <c r="C225" s="35"/>
      <c r="D225" s="54" t="s">
        <v>41</v>
      </c>
      <c r="E225" s="64"/>
      <c r="F225" s="65">
        <f>SUM(F226:F226)</f>
        <v>20000</v>
      </c>
      <c r="G225" s="56" t="s">
        <v>12</v>
      </c>
      <c r="H225" s="116">
        <v>13633463</v>
      </c>
      <c r="I225" s="73"/>
      <c r="K225" s="225"/>
    </row>
    <row r="226" spans="1:11" s="74" customFormat="1" ht="12.75" customHeight="1" x14ac:dyDescent="0.25">
      <c r="A226" s="44"/>
      <c r="B226" s="43"/>
      <c r="C226" s="57" t="s">
        <v>34</v>
      </c>
      <c r="D226" s="58" t="s">
        <v>35</v>
      </c>
      <c r="E226" s="66"/>
      <c r="F226" s="67">
        <v>20000</v>
      </c>
      <c r="G226" s="68" t="s">
        <v>12</v>
      </c>
      <c r="H226" s="82">
        <v>303589</v>
      </c>
      <c r="I226" s="73"/>
      <c r="K226" s="225"/>
    </row>
    <row r="227" spans="1:11" s="74" customFormat="1" ht="12.75" customHeight="1" thickBot="1" x14ac:dyDescent="0.3">
      <c r="A227" s="43">
        <v>854</v>
      </c>
      <c r="B227" s="43"/>
      <c r="C227" s="44"/>
      <c r="D227" s="45" t="s">
        <v>27</v>
      </c>
      <c r="E227" s="60"/>
      <c r="F227" s="41">
        <f>SUM(F228,F232)</f>
        <v>1873</v>
      </c>
      <c r="G227" s="41">
        <f>SUM(G228,G232)</f>
        <v>1873</v>
      </c>
      <c r="H227" s="41">
        <v>18893608</v>
      </c>
      <c r="I227" s="119"/>
      <c r="K227" s="225"/>
    </row>
    <row r="228" spans="1:11" s="74" customFormat="1" ht="12.75" customHeight="1" thickTop="1" x14ac:dyDescent="0.25">
      <c r="A228" s="91"/>
      <c r="B228" s="62">
        <v>85410</v>
      </c>
      <c r="C228" s="35"/>
      <c r="D228" s="72" t="s">
        <v>28</v>
      </c>
      <c r="E228" s="83"/>
      <c r="F228" s="52">
        <f>SUM(F229)</f>
        <v>1872</v>
      </c>
      <c r="G228" s="52">
        <f>SUM(G229)</f>
        <v>1872</v>
      </c>
      <c r="H228" s="52">
        <v>2983756</v>
      </c>
      <c r="I228" s="73"/>
      <c r="K228" s="225"/>
    </row>
    <row r="229" spans="1:11" s="74" customFormat="1" ht="12.75" customHeight="1" x14ac:dyDescent="0.25">
      <c r="A229" s="68"/>
      <c r="B229" s="43"/>
      <c r="C229" s="35"/>
      <c r="D229" s="54" t="s">
        <v>16</v>
      </c>
      <c r="E229" s="184"/>
      <c r="F229" s="185">
        <f>SUM(F230:F231)</f>
        <v>1872</v>
      </c>
      <c r="G229" s="185">
        <f>SUM(G230:G231)</f>
        <v>1872</v>
      </c>
      <c r="H229" s="116">
        <v>2221454</v>
      </c>
      <c r="I229" s="73"/>
      <c r="K229" s="225"/>
    </row>
    <row r="230" spans="1:11" s="74" customFormat="1" ht="12.75" customHeight="1" x14ac:dyDescent="0.25">
      <c r="A230" s="68"/>
      <c r="B230" s="62"/>
      <c r="C230" s="71">
        <v>4300</v>
      </c>
      <c r="D230" s="48" t="s">
        <v>37</v>
      </c>
      <c r="E230" s="94"/>
      <c r="F230" s="68" t="s">
        <v>12</v>
      </c>
      <c r="G230" s="67">
        <v>1872</v>
      </c>
      <c r="H230" s="82">
        <v>51148</v>
      </c>
      <c r="I230" s="73"/>
      <c r="K230" s="225"/>
    </row>
    <row r="231" spans="1:11" s="74" customFormat="1" ht="12.75" customHeight="1" x14ac:dyDescent="0.25">
      <c r="A231" s="68"/>
      <c r="B231" s="62"/>
      <c r="C231" s="71">
        <v>4430</v>
      </c>
      <c r="D231" s="48" t="s">
        <v>47</v>
      </c>
      <c r="E231" s="94"/>
      <c r="F231" s="67">
        <v>1872</v>
      </c>
      <c r="G231" s="68" t="s">
        <v>12</v>
      </c>
      <c r="H231" s="82">
        <v>2414</v>
      </c>
      <c r="I231" s="73"/>
      <c r="K231" s="225"/>
    </row>
    <row r="232" spans="1:11" s="74" customFormat="1" ht="12.75" customHeight="1" x14ac:dyDescent="0.25">
      <c r="A232" s="68"/>
      <c r="B232" s="62">
        <v>85420</v>
      </c>
      <c r="C232" s="71"/>
      <c r="D232" s="72" t="s">
        <v>133</v>
      </c>
      <c r="E232" s="77"/>
      <c r="F232" s="63">
        <f>SUM(F233)</f>
        <v>1</v>
      </c>
      <c r="G232" s="63">
        <f>SUM(G233)</f>
        <v>1</v>
      </c>
      <c r="H232" s="52">
        <v>4261148</v>
      </c>
      <c r="I232" s="73"/>
      <c r="K232" s="225"/>
    </row>
    <row r="233" spans="1:11" s="74" customFormat="1" ht="12.75" customHeight="1" x14ac:dyDescent="0.25">
      <c r="A233" s="68"/>
      <c r="B233" s="62"/>
      <c r="C233" s="35"/>
      <c r="D233" s="54" t="s">
        <v>16</v>
      </c>
      <c r="E233" s="64"/>
      <c r="F233" s="55">
        <f>SUM(F234:F235)</f>
        <v>1</v>
      </c>
      <c r="G233" s="55">
        <f>SUM(G234:G235)</f>
        <v>1</v>
      </c>
      <c r="H233" s="55">
        <v>4261148</v>
      </c>
      <c r="I233" s="73"/>
      <c r="K233" s="225"/>
    </row>
    <row r="234" spans="1:11" s="74" customFormat="1" ht="12.75" customHeight="1" x14ac:dyDescent="0.25">
      <c r="A234" s="68"/>
      <c r="B234" s="62"/>
      <c r="C234" s="57" t="s">
        <v>34</v>
      </c>
      <c r="D234" s="58" t="s">
        <v>35</v>
      </c>
      <c r="E234" s="94"/>
      <c r="F234" s="68" t="s">
        <v>12</v>
      </c>
      <c r="G234" s="67">
        <v>1</v>
      </c>
      <c r="H234" s="67">
        <v>188239</v>
      </c>
      <c r="I234" s="73"/>
      <c r="K234" s="225"/>
    </row>
    <row r="235" spans="1:11" s="74" customFormat="1" ht="12.75" customHeight="1" x14ac:dyDescent="0.25">
      <c r="A235" s="68"/>
      <c r="B235" s="62"/>
      <c r="C235" s="71">
        <v>4480</v>
      </c>
      <c r="D235" s="48" t="s">
        <v>192</v>
      </c>
      <c r="E235" s="94"/>
      <c r="F235" s="67">
        <v>1</v>
      </c>
      <c r="G235" s="68" t="s">
        <v>12</v>
      </c>
      <c r="H235" s="67">
        <v>51</v>
      </c>
      <c r="I235" s="73"/>
      <c r="K235" s="225"/>
    </row>
    <row r="236" spans="1:11" s="74" customFormat="1" ht="12.75" customHeight="1" thickBot="1" x14ac:dyDescent="0.3">
      <c r="A236" s="43">
        <v>855</v>
      </c>
      <c r="B236" s="43"/>
      <c r="C236" s="44"/>
      <c r="D236" s="45" t="s">
        <v>29</v>
      </c>
      <c r="E236" s="60"/>
      <c r="F236" s="61">
        <f>SUM(F237,F241,F246,F256)</f>
        <v>30300</v>
      </c>
      <c r="G236" s="61">
        <f>SUM(G237,G241,G246,G256)</f>
        <v>721</v>
      </c>
      <c r="H236" s="41">
        <v>20608113</v>
      </c>
      <c r="I236" s="73"/>
      <c r="K236" s="225"/>
    </row>
    <row r="237" spans="1:11" s="74" customFormat="1" ht="12.75" customHeight="1" thickTop="1" x14ac:dyDescent="0.25">
      <c r="A237" s="43"/>
      <c r="B237" s="62">
        <v>85505</v>
      </c>
      <c r="C237" s="35"/>
      <c r="D237" s="50" t="s">
        <v>232</v>
      </c>
      <c r="E237" s="77"/>
      <c r="F237" s="63">
        <f>SUM(F238)</f>
        <v>12579</v>
      </c>
      <c r="G237" s="53" t="s">
        <v>12</v>
      </c>
      <c r="H237" s="63">
        <v>3937565</v>
      </c>
      <c r="I237" s="73"/>
      <c r="K237" s="225"/>
    </row>
    <row r="238" spans="1:11" s="74" customFormat="1" ht="12.75" customHeight="1" x14ac:dyDescent="0.25">
      <c r="A238" s="43"/>
      <c r="B238" s="62"/>
      <c r="C238" s="35"/>
      <c r="D238" s="246" t="s">
        <v>233</v>
      </c>
      <c r="E238" s="247"/>
      <c r="F238" s="248">
        <f>SUM(F239:F240)</f>
        <v>12579</v>
      </c>
      <c r="G238" s="56" t="s">
        <v>12</v>
      </c>
      <c r="H238" s="249">
        <v>3937565</v>
      </c>
      <c r="I238" s="73"/>
      <c r="K238" s="225"/>
    </row>
    <row r="239" spans="1:11" s="74" customFormat="1" ht="12.75" customHeight="1" x14ac:dyDescent="0.25">
      <c r="A239" s="43"/>
      <c r="B239" s="62"/>
      <c r="C239" s="71">
        <v>3020</v>
      </c>
      <c r="D239" s="113" t="s">
        <v>180</v>
      </c>
      <c r="E239" s="94"/>
      <c r="F239" s="67">
        <v>4553</v>
      </c>
      <c r="G239" s="68" t="s">
        <v>12</v>
      </c>
      <c r="H239" s="82">
        <v>25465</v>
      </c>
      <c r="I239" s="73"/>
      <c r="K239" s="225"/>
    </row>
    <row r="240" spans="1:11" s="74" customFormat="1" ht="12.75" customHeight="1" x14ac:dyDescent="0.25">
      <c r="A240" s="43"/>
      <c r="B240" s="62"/>
      <c r="C240" s="57" t="s">
        <v>34</v>
      </c>
      <c r="D240" s="58" t="s">
        <v>35</v>
      </c>
      <c r="E240" s="94"/>
      <c r="F240" s="67">
        <v>8026</v>
      </c>
      <c r="G240" s="68" t="s">
        <v>12</v>
      </c>
      <c r="H240" s="82">
        <v>108888</v>
      </c>
      <c r="I240" s="73"/>
      <c r="K240" s="225"/>
    </row>
    <row r="241" spans="1:11" s="74" customFormat="1" ht="12.75" customHeight="1" x14ac:dyDescent="0.25">
      <c r="A241" s="43"/>
      <c r="B241" s="62">
        <v>85508</v>
      </c>
      <c r="C241" s="71"/>
      <c r="D241" s="50" t="s">
        <v>234</v>
      </c>
      <c r="E241" s="77"/>
      <c r="F241" s="63">
        <f>SUM(F242)</f>
        <v>200</v>
      </c>
      <c r="G241" s="63">
        <f>SUM(G242)</f>
        <v>200</v>
      </c>
      <c r="H241" s="115">
        <v>3567671</v>
      </c>
      <c r="I241" s="73"/>
      <c r="K241" s="225"/>
    </row>
    <row r="242" spans="1:11" s="74" customFormat="1" ht="12.75" customHeight="1" x14ac:dyDescent="0.25">
      <c r="A242" s="43"/>
      <c r="B242" s="189"/>
      <c r="C242" s="84"/>
      <c r="D242" s="80" t="s">
        <v>235</v>
      </c>
      <c r="E242" s="224"/>
      <c r="F242" s="250">
        <f>SUM(F244:F245)</f>
        <v>200</v>
      </c>
      <c r="G242" s="250">
        <f>SUM(G244:G245)</f>
        <v>200</v>
      </c>
      <c r="H242" s="55">
        <v>3049065</v>
      </c>
      <c r="I242" s="73"/>
      <c r="K242" s="225"/>
    </row>
    <row r="243" spans="1:11" s="74" customFormat="1" ht="12.75" customHeight="1" x14ac:dyDescent="0.25">
      <c r="A243" s="43"/>
      <c r="B243" s="189"/>
      <c r="C243" s="35" t="s">
        <v>236</v>
      </c>
      <c r="D243" s="81" t="s">
        <v>237</v>
      </c>
      <c r="E243" s="223"/>
      <c r="F243" s="251"/>
      <c r="G243" s="251"/>
      <c r="H243" s="89"/>
      <c r="I243" s="73"/>
      <c r="K243" s="225"/>
    </row>
    <row r="244" spans="1:11" s="74" customFormat="1" ht="12.75" customHeight="1" x14ac:dyDescent="0.25">
      <c r="A244" s="43"/>
      <c r="B244" s="43"/>
      <c r="C244" s="35"/>
      <c r="D244" s="81" t="s">
        <v>238</v>
      </c>
      <c r="E244" s="46"/>
      <c r="F244" s="49" t="s">
        <v>12</v>
      </c>
      <c r="G244" s="59">
        <v>200</v>
      </c>
      <c r="H244" s="59">
        <v>618682</v>
      </c>
      <c r="I244" s="73"/>
      <c r="K244" s="225"/>
    </row>
    <row r="245" spans="1:11" s="74" customFormat="1" ht="12.75" customHeight="1" x14ac:dyDescent="0.25">
      <c r="A245" s="43"/>
      <c r="B245" s="43"/>
      <c r="C245" s="71">
        <v>4610</v>
      </c>
      <c r="D245" s="252" t="s">
        <v>239</v>
      </c>
      <c r="E245" s="46"/>
      <c r="F245" s="67">
        <v>200</v>
      </c>
      <c r="G245" s="68" t="s">
        <v>12</v>
      </c>
      <c r="H245" s="59">
        <v>200</v>
      </c>
      <c r="I245" s="73"/>
      <c r="K245" s="225"/>
    </row>
    <row r="246" spans="1:11" s="74" customFormat="1" ht="12.75" customHeight="1" x14ac:dyDescent="0.25">
      <c r="A246" s="68"/>
      <c r="B246" s="62">
        <v>85510</v>
      </c>
      <c r="C246" s="71"/>
      <c r="D246" s="50" t="s">
        <v>112</v>
      </c>
      <c r="E246" s="77"/>
      <c r="F246" s="63">
        <f>SUM(F247,F252)</f>
        <v>17200</v>
      </c>
      <c r="G246" s="63">
        <f>SUM(G247,G252)</f>
        <v>200</v>
      </c>
      <c r="H246" s="52">
        <v>9190688</v>
      </c>
      <c r="I246" s="73"/>
      <c r="K246" s="225"/>
    </row>
    <row r="247" spans="1:11" s="74" customFormat="1" ht="12.75" customHeight="1" x14ac:dyDescent="0.25">
      <c r="A247" s="68"/>
      <c r="B247" s="62"/>
      <c r="C247" s="35"/>
      <c r="D247" s="54" t="s">
        <v>113</v>
      </c>
      <c r="E247" s="64"/>
      <c r="F247" s="65">
        <f>SUM(F248:F251)</f>
        <v>17000</v>
      </c>
      <c r="G247" s="56" t="s">
        <v>12</v>
      </c>
      <c r="H247" s="88">
        <v>3130104</v>
      </c>
      <c r="I247" s="73"/>
      <c r="K247" s="225"/>
    </row>
    <row r="248" spans="1:11" s="74" customFormat="1" ht="12.75" customHeight="1" x14ac:dyDescent="0.25">
      <c r="A248" s="68"/>
      <c r="B248" s="62"/>
      <c r="C248" s="71">
        <v>3020</v>
      </c>
      <c r="D248" s="113" t="s">
        <v>180</v>
      </c>
      <c r="E248" s="94"/>
      <c r="F248" s="67">
        <v>2000</v>
      </c>
      <c r="G248" s="68" t="s">
        <v>12</v>
      </c>
      <c r="H248" s="67">
        <v>5240</v>
      </c>
      <c r="I248" s="73"/>
      <c r="K248" s="225"/>
    </row>
    <row r="249" spans="1:11" s="74" customFormat="1" ht="12.75" customHeight="1" x14ac:dyDescent="0.25">
      <c r="A249" s="68"/>
      <c r="B249" s="62"/>
      <c r="C249" s="95">
        <v>4210</v>
      </c>
      <c r="D249" s="58" t="s">
        <v>35</v>
      </c>
      <c r="E249" s="94"/>
      <c r="F249" s="67">
        <v>12000</v>
      </c>
      <c r="G249" s="68" t="s">
        <v>12</v>
      </c>
      <c r="H249" s="67">
        <v>147362</v>
      </c>
      <c r="I249" s="73"/>
      <c r="K249" s="225"/>
    </row>
    <row r="250" spans="1:11" s="74" customFormat="1" ht="12.75" customHeight="1" x14ac:dyDescent="0.25">
      <c r="A250" s="68"/>
      <c r="B250" s="62"/>
      <c r="C250" s="35" t="s">
        <v>182</v>
      </c>
      <c r="D250" s="81" t="s">
        <v>183</v>
      </c>
      <c r="E250" s="94"/>
      <c r="F250" s="67"/>
      <c r="G250" s="68"/>
      <c r="H250" s="67"/>
      <c r="I250" s="73"/>
      <c r="K250" s="225"/>
    </row>
    <row r="251" spans="1:11" s="74" customFormat="1" ht="12.75" customHeight="1" x14ac:dyDescent="0.25">
      <c r="A251" s="68"/>
      <c r="B251" s="62"/>
      <c r="C251" s="35"/>
      <c r="D251" s="81" t="s">
        <v>184</v>
      </c>
      <c r="E251" s="94"/>
      <c r="F251" s="67">
        <v>3000</v>
      </c>
      <c r="G251" s="68" t="s">
        <v>12</v>
      </c>
      <c r="H251" s="67">
        <v>18000</v>
      </c>
      <c r="I251" s="73"/>
      <c r="K251" s="225"/>
    </row>
    <row r="252" spans="1:11" s="74" customFormat="1" ht="12.75" customHeight="1" x14ac:dyDescent="0.25">
      <c r="A252" s="68"/>
      <c r="B252" s="62"/>
      <c r="C252" s="35"/>
      <c r="D252" s="253" t="s">
        <v>41</v>
      </c>
      <c r="E252" s="64"/>
      <c r="F252" s="65">
        <f>SUM(F254:F255)</f>
        <v>200</v>
      </c>
      <c r="G252" s="65">
        <f>SUM(G254:G255)</f>
        <v>200</v>
      </c>
      <c r="H252" s="88">
        <v>1660418</v>
      </c>
      <c r="I252" s="73"/>
      <c r="K252" s="225"/>
    </row>
    <row r="253" spans="1:11" s="74" customFormat="1" ht="12.75" customHeight="1" x14ac:dyDescent="0.25">
      <c r="A253" s="68"/>
      <c r="B253" s="62"/>
      <c r="C253" s="35" t="s">
        <v>236</v>
      </c>
      <c r="D253" s="81" t="s">
        <v>237</v>
      </c>
      <c r="E253" s="254"/>
      <c r="F253" s="68"/>
      <c r="G253" s="67"/>
      <c r="H253" s="67"/>
      <c r="I253" s="73"/>
      <c r="K253" s="225"/>
    </row>
    <row r="254" spans="1:11" s="74" customFormat="1" ht="12.75" customHeight="1" x14ac:dyDescent="0.25">
      <c r="A254" s="68"/>
      <c r="B254" s="62"/>
      <c r="C254" s="35"/>
      <c r="D254" s="81" t="s">
        <v>238</v>
      </c>
      <c r="E254" s="254"/>
      <c r="F254" s="68" t="s">
        <v>12</v>
      </c>
      <c r="G254" s="67">
        <v>200</v>
      </c>
      <c r="H254" s="67">
        <v>1284000</v>
      </c>
      <c r="I254" s="73"/>
      <c r="K254" s="225"/>
    </row>
    <row r="255" spans="1:11" s="74" customFormat="1" ht="12.75" customHeight="1" x14ac:dyDescent="0.25">
      <c r="A255" s="68"/>
      <c r="B255" s="62"/>
      <c r="C255" s="71">
        <v>4610</v>
      </c>
      <c r="D255" s="252" t="s">
        <v>239</v>
      </c>
      <c r="E255" s="94"/>
      <c r="F255" s="67">
        <v>200</v>
      </c>
      <c r="G255" s="68" t="s">
        <v>12</v>
      </c>
      <c r="H255" s="67">
        <v>200</v>
      </c>
      <c r="I255" s="73"/>
      <c r="K255" s="225"/>
    </row>
    <row r="256" spans="1:11" s="74" customFormat="1" ht="12.75" customHeight="1" x14ac:dyDescent="0.25">
      <c r="A256" s="68"/>
      <c r="B256" s="62">
        <v>85595</v>
      </c>
      <c r="C256" s="44"/>
      <c r="D256" s="50" t="s">
        <v>18</v>
      </c>
      <c r="E256" s="118"/>
      <c r="F256" s="63">
        <f>SUM(F258)</f>
        <v>321</v>
      </c>
      <c r="G256" s="63">
        <f>SUM(G258)</f>
        <v>321</v>
      </c>
      <c r="H256" s="52">
        <v>1198961</v>
      </c>
      <c r="I256" s="73"/>
      <c r="K256" s="225"/>
    </row>
    <row r="257" spans="1:11" s="74" customFormat="1" ht="12.75" customHeight="1" x14ac:dyDescent="0.25">
      <c r="A257" s="68"/>
      <c r="B257" s="62"/>
      <c r="C257" s="84"/>
      <c r="D257" s="107" t="s">
        <v>240</v>
      </c>
      <c r="E257" s="103"/>
      <c r="F257" s="104"/>
      <c r="G257" s="104"/>
      <c r="H257" s="105"/>
      <c r="I257" s="73"/>
      <c r="K257" s="225"/>
    </row>
    <row r="258" spans="1:11" s="74" customFormat="1" ht="12.75" customHeight="1" x14ac:dyDescent="0.25">
      <c r="A258" s="68"/>
      <c r="B258" s="62"/>
      <c r="C258" s="35"/>
      <c r="D258" s="255" t="s">
        <v>241</v>
      </c>
      <c r="E258" s="64"/>
      <c r="F258" s="65">
        <f>SUM(F259:F262)</f>
        <v>321</v>
      </c>
      <c r="G258" s="65">
        <f>SUM(G259:G262)</f>
        <v>321</v>
      </c>
      <c r="H258" s="55">
        <v>184906</v>
      </c>
      <c r="I258" s="73"/>
      <c r="K258" s="225"/>
    </row>
    <row r="259" spans="1:11" s="74" customFormat="1" ht="12.75" customHeight="1" x14ac:dyDescent="0.25">
      <c r="A259" s="68"/>
      <c r="B259" s="62"/>
      <c r="C259" s="71">
        <v>4017</v>
      </c>
      <c r="D259" s="48" t="s">
        <v>43</v>
      </c>
      <c r="E259" s="94"/>
      <c r="F259" s="68" t="s">
        <v>12</v>
      </c>
      <c r="G259" s="67">
        <v>297</v>
      </c>
      <c r="H259" s="100">
        <v>60551</v>
      </c>
      <c r="I259" s="73"/>
      <c r="K259" s="225"/>
    </row>
    <row r="260" spans="1:11" s="74" customFormat="1" ht="12.75" customHeight="1" x14ac:dyDescent="0.25">
      <c r="A260" s="68"/>
      <c r="B260" s="62"/>
      <c r="C260" s="71">
        <v>4019</v>
      </c>
      <c r="D260" s="48" t="s">
        <v>43</v>
      </c>
      <c r="E260" s="94"/>
      <c r="F260" s="68" t="s">
        <v>12</v>
      </c>
      <c r="G260" s="67">
        <v>24</v>
      </c>
      <c r="H260" s="100">
        <v>4987</v>
      </c>
      <c r="I260" s="73"/>
      <c r="K260" s="225"/>
    </row>
    <row r="261" spans="1:11" s="74" customFormat="1" ht="12.75" customHeight="1" x14ac:dyDescent="0.25">
      <c r="A261" s="68"/>
      <c r="B261" s="62"/>
      <c r="C261" s="71">
        <v>4447</v>
      </c>
      <c r="D261" s="48" t="s">
        <v>159</v>
      </c>
      <c r="E261" s="94"/>
      <c r="F261" s="100">
        <v>297</v>
      </c>
      <c r="G261" s="68" t="s">
        <v>12</v>
      </c>
      <c r="H261" s="100">
        <v>1433</v>
      </c>
      <c r="I261" s="73"/>
      <c r="K261" s="225"/>
    </row>
    <row r="262" spans="1:11" s="74" customFormat="1" ht="12.75" customHeight="1" x14ac:dyDescent="0.25">
      <c r="A262" s="68"/>
      <c r="B262" s="62"/>
      <c r="C262" s="71">
        <v>4449</v>
      </c>
      <c r="D262" s="48" t="s">
        <v>159</v>
      </c>
      <c r="E262" s="94"/>
      <c r="F262" s="100">
        <v>24</v>
      </c>
      <c r="G262" s="68" t="s">
        <v>12</v>
      </c>
      <c r="H262" s="100">
        <v>118</v>
      </c>
      <c r="I262" s="73"/>
      <c r="K262" s="225"/>
    </row>
    <row r="263" spans="1:11" s="74" customFormat="1" ht="12.75" customHeight="1" thickBot="1" x14ac:dyDescent="0.3">
      <c r="A263" s="43">
        <v>900</v>
      </c>
      <c r="B263" s="43"/>
      <c r="C263" s="44"/>
      <c r="D263" s="45" t="s">
        <v>48</v>
      </c>
      <c r="E263" s="60"/>
      <c r="F263" s="61">
        <f>SUM(F264,F268,F275,F278)</f>
        <v>32373</v>
      </c>
      <c r="G263" s="61">
        <f>SUM(G264,G268,G275,G278)</f>
        <v>28570</v>
      </c>
      <c r="H263" s="41">
        <v>51510285</v>
      </c>
      <c r="I263" s="119"/>
      <c r="K263" s="225"/>
    </row>
    <row r="264" spans="1:11" s="74" customFormat="1" ht="12.75" customHeight="1" thickTop="1" x14ac:dyDescent="0.25">
      <c r="A264" s="43"/>
      <c r="B264" s="186">
        <v>90003</v>
      </c>
      <c r="C264" s="186"/>
      <c r="D264" s="183" t="s">
        <v>49</v>
      </c>
      <c r="E264" s="118"/>
      <c r="F264" s="63">
        <f>SUM(F265)</f>
        <v>24200</v>
      </c>
      <c r="G264" s="63">
        <f>SUM(G265)</f>
        <v>23000</v>
      </c>
      <c r="H264" s="52">
        <v>2726331</v>
      </c>
      <c r="I264" s="73"/>
      <c r="K264" s="225"/>
    </row>
    <row r="265" spans="1:11" s="74" customFormat="1" ht="12.75" customHeight="1" x14ac:dyDescent="0.25">
      <c r="A265" s="43"/>
      <c r="B265" s="62"/>
      <c r="C265" s="71"/>
      <c r="D265" s="54" t="s">
        <v>51</v>
      </c>
      <c r="E265" s="64"/>
      <c r="F265" s="65">
        <f>SUM(F266:F267)</f>
        <v>24200</v>
      </c>
      <c r="G265" s="65">
        <f>SUM(G266:G267)</f>
        <v>23000</v>
      </c>
      <c r="H265" s="55">
        <v>1968691</v>
      </c>
      <c r="I265" s="73"/>
      <c r="K265" s="225"/>
    </row>
    <row r="266" spans="1:11" s="74" customFormat="1" ht="12.75" customHeight="1" x14ac:dyDescent="0.25">
      <c r="A266" s="43"/>
      <c r="B266" s="62"/>
      <c r="C266" s="95">
        <v>4210</v>
      </c>
      <c r="D266" s="58" t="s">
        <v>35</v>
      </c>
      <c r="E266" s="94"/>
      <c r="F266" s="67">
        <v>22200</v>
      </c>
      <c r="G266" s="68" t="s">
        <v>12</v>
      </c>
      <c r="H266" s="82">
        <v>82200</v>
      </c>
      <c r="I266" s="73"/>
      <c r="K266" s="225"/>
    </row>
    <row r="267" spans="1:11" s="74" customFormat="1" ht="12.75" customHeight="1" x14ac:dyDescent="0.25">
      <c r="A267" s="43"/>
      <c r="B267" s="62"/>
      <c r="C267" s="71">
        <v>4300</v>
      </c>
      <c r="D267" s="48" t="s">
        <v>37</v>
      </c>
      <c r="E267" s="94"/>
      <c r="F267" s="67">
        <v>2000</v>
      </c>
      <c r="G267" s="67">
        <v>23000</v>
      </c>
      <c r="H267" s="82">
        <v>1065750</v>
      </c>
      <c r="I267" s="73"/>
      <c r="K267" s="225"/>
    </row>
    <row r="268" spans="1:11" s="74" customFormat="1" ht="12.75" customHeight="1" x14ac:dyDescent="0.25">
      <c r="A268" s="43"/>
      <c r="B268" s="62">
        <v>90004</v>
      </c>
      <c r="C268" s="44"/>
      <c r="D268" s="50" t="s">
        <v>114</v>
      </c>
      <c r="E268" s="77"/>
      <c r="F268" s="63">
        <f>SUM(F269,F272)</f>
        <v>650</v>
      </c>
      <c r="G268" s="63">
        <f>SUM(G269,G272)</f>
        <v>4850</v>
      </c>
      <c r="H268" s="52">
        <v>1606725</v>
      </c>
      <c r="I268" s="73"/>
      <c r="K268" s="225"/>
    </row>
    <row r="269" spans="1:11" s="74" customFormat="1" ht="12.75" customHeight="1" x14ac:dyDescent="0.25">
      <c r="A269" s="43"/>
      <c r="B269" s="62"/>
      <c r="C269" s="35"/>
      <c r="D269" s="80" t="s">
        <v>50</v>
      </c>
      <c r="E269" s="64"/>
      <c r="F269" s="56" t="s">
        <v>12</v>
      </c>
      <c r="G269" s="65">
        <f>SUM(G270:G271)</f>
        <v>4200</v>
      </c>
      <c r="H269" s="55">
        <v>405703</v>
      </c>
      <c r="I269" s="73"/>
      <c r="K269" s="225"/>
    </row>
    <row r="270" spans="1:11" s="74" customFormat="1" ht="12.75" customHeight="1" x14ac:dyDescent="0.25">
      <c r="A270" s="43"/>
      <c r="B270" s="62"/>
      <c r="C270" s="95">
        <v>4210</v>
      </c>
      <c r="D270" s="58" t="s">
        <v>35</v>
      </c>
      <c r="E270" s="46"/>
      <c r="F270" s="68" t="s">
        <v>12</v>
      </c>
      <c r="G270" s="67">
        <v>2200</v>
      </c>
      <c r="H270" s="82">
        <v>59888</v>
      </c>
      <c r="I270" s="73"/>
      <c r="K270" s="225"/>
    </row>
    <row r="271" spans="1:11" s="74" customFormat="1" ht="12.75" customHeight="1" x14ac:dyDescent="0.25">
      <c r="A271" s="43"/>
      <c r="B271" s="62"/>
      <c r="C271" s="71">
        <v>4300</v>
      </c>
      <c r="D271" s="48" t="s">
        <v>37</v>
      </c>
      <c r="E271" s="66"/>
      <c r="F271" s="68" t="s">
        <v>12</v>
      </c>
      <c r="G271" s="67">
        <v>2000</v>
      </c>
      <c r="H271" s="82">
        <v>274815</v>
      </c>
      <c r="I271" s="73"/>
      <c r="K271" s="225"/>
    </row>
    <row r="272" spans="1:11" s="74" customFormat="1" ht="12.75" customHeight="1" x14ac:dyDescent="0.25">
      <c r="A272" s="43"/>
      <c r="B272" s="62"/>
      <c r="C272" s="71"/>
      <c r="D272" s="54" t="s">
        <v>51</v>
      </c>
      <c r="E272" s="64"/>
      <c r="F272" s="65">
        <f>SUM(F273:F274)</f>
        <v>650</v>
      </c>
      <c r="G272" s="65">
        <f>SUM(G273:G274)</f>
        <v>650</v>
      </c>
      <c r="H272" s="55">
        <v>1201022</v>
      </c>
      <c r="I272" s="73"/>
      <c r="K272" s="225"/>
    </row>
    <row r="273" spans="1:11" s="74" customFormat="1" ht="12.75" customHeight="1" x14ac:dyDescent="0.25">
      <c r="A273" s="43"/>
      <c r="B273" s="62"/>
      <c r="C273" s="71">
        <v>4300</v>
      </c>
      <c r="D273" s="48" t="s">
        <v>37</v>
      </c>
      <c r="E273" s="94"/>
      <c r="F273" s="68" t="s">
        <v>12</v>
      </c>
      <c r="G273" s="67">
        <v>650</v>
      </c>
      <c r="H273" s="82">
        <v>107350</v>
      </c>
      <c r="I273" s="73"/>
      <c r="K273" s="225"/>
    </row>
    <row r="274" spans="1:11" s="74" customFormat="1" ht="12.75" customHeight="1" x14ac:dyDescent="0.25">
      <c r="A274" s="93"/>
      <c r="B274" s="109"/>
      <c r="C274" s="117">
        <v>4360</v>
      </c>
      <c r="D274" s="50" t="s">
        <v>155</v>
      </c>
      <c r="E274" s="110"/>
      <c r="F274" s="78">
        <v>650</v>
      </c>
      <c r="G274" s="79" t="s">
        <v>12</v>
      </c>
      <c r="H274" s="115">
        <v>650</v>
      </c>
      <c r="I274" s="73"/>
      <c r="K274" s="225"/>
    </row>
    <row r="275" spans="1:11" s="74" customFormat="1" ht="12.75" customHeight="1" x14ac:dyDescent="0.25">
      <c r="A275" s="43"/>
      <c r="B275" s="62">
        <v>90015</v>
      </c>
      <c r="C275" s="44"/>
      <c r="D275" s="50" t="s">
        <v>242</v>
      </c>
      <c r="E275" s="77"/>
      <c r="F275" s="53" t="s">
        <v>12</v>
      </c>
      <c r="G275" s="63">
        <f>SUM(G276)</f>
        <v>720</v>
      </c>
      <c r="H275" s="52">
        <v>6291280</v>
      </c>
      <c r="I275" s="73"/>
      <c r="K275" s="225"/>
    </row>
    <row r="276" spans="1:11" s="74" customFormat="1" ht="12.75" customHeight="1" x14ac:dyDescent="0.25">
      <c r="A276" s="43"/>
      <c r="B276" s="62"/>
      <c r="C276" s="35"/>
      <c r="D276" s="80" t="s">
        <v>154</v>
      </c>
      <c r="E276" s="64"/>
      <c r="F276" s="56" t="s">
        <v>12</v>
      </c>
      <c r="G276" s="65">
        <f>SUM(G277)</f>
        <v>720</v>
      </c>
      <c r="H276" s="55">
        <v>6291280</v>
      </c>
      <c r="I276" s="73"/>
      <c r="K276" s="225"/>
    </row>
    <row r="277" spans="1:11" s="74" customFormat="1" ht="12.75" customHeight="1" x14ac:dyDescent="0.25">
      <c r="A277" s="43"/>
      <c r="B277" s="62"/>
      <c r="C277" s="71">
        <v>4260</v>
      </c>
      <c r="D277" s="48" t="s">
        <v>36</v>
      </c>
      <c r="E277" s="46"/>
      <c r="F277" s="68" t="s">
        <v>12</v>
      </c>
      <c r="G277" s="67">
        <v>720</v>
      </c>
      <c r="H277" s="82">
        <v>3611280</v>
      </c>
      <c r="I277" s="73"/>
      <c r="K277" s="225"/>
    </row>
    <row r="278" spans="1:11" s="74" customFormat="1" ht="12.75" customHeight="1" x14ac:dyDescent="0.25">
      <c r="A278" s="68"/>
      <c r="B278" s="62">
        <v>90095</v>
      </c>
      <c r="C278" s="44"/>
      <c r="D278" s="180" t="s">
        <v>18</v>
      </c>
      <c r="E278" s="118"/>
      <c r="F278" s="63">
        <f>SUM(F279,F283,F285)</f>
        <v>7523</v>
      </c>
      <c r="G278" s="53" t="s">
        <v>12</v>
      </c>
      <c r="H278" s="52">
        <v>9880585</v>
      </c>
      <c r="I278" s="73"/>
      <c r="K278" s="225"/>
    </row>
    <row r="279" spans="1:11" s="74" customFormat="1" ht="12.75" customHeight="1" x14ac:dyDescent="0.25">
      <c r="A279" s="68"/>
      <c r="B279" s="62"/>
      <c r="C279" s="71"/>
      <c r="D279" s="54" t="s">
        <v>51</v>
      </c>
      <c r="E279" s="64"/>
      <c r="F279" s="65">
        <f>SUM(F280:F280)</f>
        <v>3803</v>
      </c>
      <c r="G279" s="56" t="s">
        <v>12</v>
      </c>
      <c r="H279" s="65">
        <v>4274215</v>
      </c>
      <c r="I279" s="73"/>
      <c r="K279" s="225"/>
    </row>
    <row r="280" spans="1:11" s="74" customFormat="1" ht="12.75" customHeight="1" x14ac:dyDescent="0.25">
      <c r="A280" s="68"/>
      <c r="B280" s="62"/>
      <c r="C280" s="95">
        <v>4210</v>
      </c>
      <c r="D280" s="58" t="s">
        <v>35</v>
      </c>
      <c r="E280" s="66"/>
      <c r="F280" s="67">
        <v>3803</v>
      </c>
      <c r="G280" s="49" t="s">
        <v>12</v>
      </c>
      <c r="H280" s="82">
        <v>296044</v>
      </c>
      <c r="I280" s="73"/>
      <c r="K280" s="225"/>
    </row>
    <row r="281" spans="1:11" s="210" customFormat="1" ht="12.75" customHeight="1" x14ac:dyDescent="0.25">
      <c r="A281" s="104"/>
      <c r="B281" s="92"/>
      <c r="C281" s="106"/>
      <c r="D281" s="111" t="s">
        <v>188</v>
      </c>
      <c r="E281" s="223"/>
      <c r="F281" s="221"/>
      <c r="G281" s="70"/>
      <c r="H281" s="105"/>
      <c r="I281" s="209"/>
      <c r="K281" s="256"/>
    </row>
    <row r="282" spans="1:11" s="210" customFormat="1" ht="12.75" customHeight="1" x14ac:dyDescent="0.25">
      <c r="A282" s="104"/>
      <c r="B282" s="92"/>
      <c r="C282" s="106"/>
      <c r="D282" s="111" t="s">
        <v>189</v>
      </c>
      <c r="E282" s="223"/>
      <c r="F282" s="221"/>
      <c r="G282" s="70"/>
      <c r="H282" s="105"/>
      <c r="I282" s="209"/>
      <c r="K282" s="256"/>
    </row>
    <row r="283" spans="1:11" s="210" customFormat="1" ht="12.75" customHeight="1" x14ac:dyDescent="0.25">
      <c r="A283" s="104"/>
      <c r="B283" s="92"/>
      <c r="C283" s="106"/>
      <c r="D283" s="54" t="s">
        <v>190</v>
      </c>
      <c r="E283" s="224"/>
      <c r="F283" s="65">
        <f>SUM(F284:F284)</f>
        <v>3000</v>
      </c>
      <c r="G283" s="56" t="s">
        <v>12</v>
      </c>
      <c r="H283" s="65">
        <v>285400</v>
      </c>
      <c r="I283" s="209"/>
      <c r="K283" s="256"/>
    </row>
    <row r="284" spans="1:11" s="74" customFormat="1" ht="12.75" customHeight="1" x14ac:dyDescent="0.25">
      <c r="A284" s="68"/>
      <c r="B284" s="62"/>
      <c r="C284" s="95">
        <v>4210</v>
      </c>
      <c r="D284" s="58" t="s">
        <v>35</v>
      </c>
      <c r="E284" s="66"/>
      <c r="F284" s="67">
        <v>3000</v>
      </c>
      <c r="G284" s="49" t="s">
        <v>12</v>
      </c>
      <c r="H284" s="82">
        <v>3000</v>
      </c>
      <c r="I284" s="73"/>
      <c r="K284" s="225"/>
    </row>
    <row r="285" spans="1:11" s="74" customFormat="1" ht="12.75" customHeight="1" x14ac:dyDescent="0.25">
      <c r="A285" s="68"/>
      <c r="B285" s="62"/>
      <c r="C285" s="71"/>
      <c r="D285" s="80" t="s">
        <v>154</v>
      </c>
      <c r="E285" s="64"/>
      <c r="F285" s="65">
        <f>SUM(F286:F286)</f>
        <v>720</v>
      </c>
      <c r="G285" s="56" t="s">
        <v>12</v>
      </c>
      <c r="H285" s="55">
        <v>155720</v>
      </c>
      <c r="I285" s="73"/>
      <c r="K285" s="225"/>
    </row>
    <row r="286" spans="1:11" s="74" customFormat="1" ht="12.75" customHeight="1" x14ac:dyDescent="0.25">
      <c r="A286" s="68"/>
      <c r="B286" s="62"/>
      <c r="C286" s="71">
        <v>4430</v>
      </c>
      <c r="D286" s="48" t="s">
        <v>47</v>
      </c>
      <c r="E286" s="66"/>
      <c r="F286" s="67">
        <v>720</v>
      </c>
      <c r="G286" s="49" t="s">
        <v>12</v>
      </c>
      <c r="H286" s="82">
        <v>720</v>
      </c>
      <c r="I286" s="73"/>
      <c r="K286" s="225"/>
    </row>
    <row r="287" spans="1:11" s="74" customFormat="1" ht="23.25" customHeight="1" thickBot="1" x14ac:dyDescent="0.3">
      <c r="A287" s="34"/>
      <c r="B287" s="34"/>
      <c r="C287" s="35"/>
      <c r="D287" s="39" t="s">
        <v>191</v>
      </c>
      <c r="E287" s="40"/>
      <c r="F287" s="41">
        <f>SUM(F288,F296,F313)</f>
        <v>72714</v>
      </c>
      <c r="G287" s="41">
        <f>SUM(G288,G296,G313)</f>
        <v>922</v>
      </c>
      <c r="H287" s="41">
        <v>113130045</v>
      </c>
      <c r="I287" s="119"/>
      <c r="K287" s="225"/>
    </row>
    <row r="288" spans="1:11" s="74" customFormat="1" ht="20.25" customHeight="1" thickTop="1" thickBot="1" x14ac:dyDescent="0.3">
      <c r="A288" s="91">
        <v>750</v>
      </c>
      <c r="B288" s="43"/>
      <c r="C288" s="44"/>
      <c r="D288" s="45" t="s">
        <v>93</v>
      </c>
      <c r="E288" s="60"/>
      <c r="F288" s="61">
        <f>SUM(F289)</f>
        <v>922</v>
      </c>
      <c r="G288" s="61">
        <f>SUM(G289)</f>
        <v>922</v>
      </c>
      <c r="H288" s="41">
        <v>2131300</v>
      </c>
      <c r="I288" s="73"/>
      <c r="K288" s="225"/>
    </row>
    <row r="289" spans="1:11" s="74" customFormat="1" ht="12.75" customHeight="1" thickTop="1" x14ac:dyDescent="0.25">
      <c r="A289" s="91"/>
      <c r="B289" s="47">
        <v>75011</v>
      </c>
      <c r="C289" s="47"/>
      <c r="D289" s="212" t="s">
        <v>148</v>
      </c>
      <c r="E289" s="83"/>
      <c r="F289" s="63">
        <f>SUM(F290)</f>
        <v>922</v>
      </c>
      <c r="G289" s="63">
        <f>SUM(G290)</f>
        <v>922</v>
      </c>
      <c r="H289" s="52">
        <v>2131300</v>
      </c>
      <c r="I289" s="73"/>
      <c r="K289" s="225"/>
    </row>
    <row r="290" spans="1:11" s="74" customFormat="1" ht="12.75" customHeight="1" x14ac:dyDescent="0.25">
      <c r="A290" s="89"/>
      <c r="B290" s="34"/>
      <c r="C290" s="35"/>
      <c r="D290" s="54" t="s">
        <v>187</v>
      </c>
      <c r="E290" s="64"/>
      <c r="F290" s="65">
        <f>SUM(F291:F294)</f>
        <v>922</v>
      </c>
      <c r="G290" s="65">
        <f>SUM(G291:G294)</f>
        <v>922</v>
      </c>
      <c r="H290" s="55">
        <v>2131300</v>
      </c>
      <c r="I290" s="73"/>
      <c r="K290" s="225"/>
    </row>
    <row r="291" spans="1:11" s="74" customFormat="1" ht="12.75" customHeight="1" x14ac:dyDescent="0.25">
      <c r="A291" s="89"/>
      <c r="B291" s="34"/>
      <c r="C291" s="71">
        <v>4010</v>
      </c>
      <c r="D291" s="48" t="s">
        <v>43</v>
      </c>
      <c r="E291" s="66"/>
      <c r="F291" s="67">
        <v>902</v>
      </c>
      <c r="G291" s="68" t="s">
        <v>12</v>
      </c>
      <c r="H291" s="82">
        <v>1670761</v>
      </c>
      <c r="I291" s="73"/>
      <c r="K291" s="225"/>
    </row>
    <row r="292" spans="1:11" s="74" customFormat="1" ht="12.75" customHeight="1" x14ac:dyDescent="0.25">
      <c r="A292" s="89"/>
      <c r="B292" s="34"/>
      <c r="C292" s="71">
        <v>4110</v>
      </c>
      <c r="D292" s="48" t="s">
        <v>156</v>
      </c>
      <c r="E292" s="46"/>
      <c r="F292" s="68" t="s">
        <v>12</v>
      </c>
      <c r="G292" s="67">
        <v>922</v>
      </c>
      <c r="H292" s="67">
        <v>298972</v>
      </c>
      <c r="I292" s="73"/>
      <c r="K292" s="225"/>
    </row>
    <row r="293" spans="1:11" s="74" customFormat="1" ht="12.75" customHeight="1" x14ac:dyDescent="0.25">
      <c r="A293" s="89"/>
      <c r="B293" s="34"/>
      <c r="C293" s="71">
        <v>4120</v>
      </c>
      <c r="D293" s="48" t="s">
        <v>45</v>
      </c>
      <c r="E293" s="46"/>
      <c r="F293" s="67"/>
      <c r="G293" s="68"/>
      <c r="H293" s="67"/>
      <c r="I293" s="73"/>
      <c r="K293" s="225"/>
    </row>
    <row r="294" spans="1:11" s="74" customFormat="1" ht="12.75" customHeight="1" x14ac:dyDescent="0.25">
      <c r="A294" s="89"/>
      <c r="B294" s="34"/>
      <c r="C294" s="71"/>
      <c r="D294" s="48" t="s">
        <v>46</v>
      </c>
      <c r="E294" s="60"/>
      <c r="F294" s="67">
        <v>20</v>
      </c>
      <c r="G294" s="68" t="s">
        <v>12</v>
      </c>
      <c r="H294" s="82">
        <v>42762</v>
      </c>
      <c r="I294" s="73"/>
      <c r="K294" s="225"/>
    </row>
    <row r="295" spans="1:11" s="74" customFormat="1" ht="12.75" customHeight="1" x14ac:dyDescent="0.25">
      <c r="A295" s="43">
        <v>754</v>
      </c>
      <c r="B295" s="43"/>
      <c r="C295" s="44"/>
      <c r="D295" s="45" t="s">
        <v>118</v>
      </c>
      <c r="E295" s="60"/>
      <c r="F295" s="68"/>
      <c r="G295" s="67"/>
      <c r="H295" s="82"/>
      <c r="I295" s="73"/>
      <c r="K295" s="225"/>
    </row>
    <row r="296" spans="1:11" s="74" customFormat="1" ht="12.75" customHeight="1" thickBot="1" x14ac:dyDescent="0.3">
      <c r="A296" s="43"/>
      <c r="B296" s="43"/>
      <c r="C296" s="44"/>
      <c r="D296" s="45" t="s">
        <v>119</v>
      </c>
      <c r="E296" s="60"/>
      <c r="F296" s="41">
        <f>SUM(F297)</f>
        <v>51969</v>
      </c>
      <c r="G296" s="42" t="s">
        <v>12</v>
      </c>
      <c r="H296" s="41">
        <v>67780</v>
      </c>
      <c r="I296" s="73"/>
      <c r="K296" s="225"/>
    </row>
    <row r="297" spans="1:11" s="74" customFormat="1" ht="12.75" customHeight="1" thickTop="1" x14ac:dyDescent="0.25">
      <c r="A297" s="91"/>
      <c r="B297" s="35" t="s">
        <v>149</v>
      </c>
      <c r="C297" s="71"/>
      <c r="D297" s="50" t="s">
        <v>150</v>
      </c>
      <c r="E297" s="181"/>
      <c r="F297" s="63">
        <f>SUM(F298,F300,F304,F306,F308,F311)</f>
        <v>51969</v>
      </c>
      <c r="G297" s="53" t="s">
        <v>12</v>
      </c>
      <c r="H297" s="52">
        <v>67780</v>
      </c>
      <c r="I297" s="73"/>
      <c r="J297" s="225"/>
      <c r="K297" s="225"/>
    </row>
    <row r="298" spans="1:11" s="74" customFormat="1" ht="12.75" customHeight="1" x14ac:dyDescent="0.25">
      <c r="A298" s="43"/>
      <c r="B298" s="62"/>
      <c r="C298" s="71"/>
      <c r="D298" s="54" t="s">
        <v>164</v>
      </c>
      <c r="E298" s="64"/>
      <c r="F298" s="65">
        <f>SUM(F299:F299)</f>
        <v>28507</v>
      </c>
      <c r="G298" s="56" t="s">
        <v>12</v>
      </c>
      <c r="H298" s="55">
        <v>35062</v>
      </c>
      <c r="I298" s="73"/>
      <c r="K298" s="225"/>
    </row>
    <row r="299" spans="1:11" s="74" customFormat="1" ht="12.75" customHeight="1" x14ac:dyDescent="0.25">
      <c r="A299" s="43"/>
      <c r="B299" s="62"/>
      <c r="C299" s="71">
        <v>4300</v>
      </c>
      <c r="D299" s="48" t="s">
        <v>37</v>
      </c>
      <c r="E299" s="96"/>
      <c r="F299" s="59">
        <v>28507</v>
      </c>
      <c r="G299" s="49" t="s">
        <v>12</v>
      </c>
      <c r="H299" s="59">
        <v>35062</v>
      </c>
      <c r="I299" s="73"/>
      <c r="K299" s="225"/>
    </row>
    <row r="300" spans="1:11" s="74" customFormat="1" ht="12.75" customHeight="1" x14ac:dyDescent="0.25">
      <c r="A300" s="43"/>
      <c r="B300" s="62"/>
      <c r="C300" s="35"/>
      <c r="D300" s="80" t="s">
        <v>158</v>
      </c>
      <c r="E300" s="64"/>
      <c r="F300" s="65">
        <f>SUM(F301:F303)</f>
        <v>20889</v>
      </c>
      <c r="G300" s="56" t="s">
        <v>12</v>
      </c>
      <c r="H300" s="55">
        <v>25418</v>
      </c>
      <c r="I300" s="73"/>
      <c r="K300" s="225"/>
    </row>
    <row r="301" spans="1:11" s="74" customFormat="1" ht="12.75" customHeight="1" x14ac:dyDescent="0.25">
      <c r="A301" s="43"/>
      <c r="B301" s="62"/>
      <c r="C301" s="57" t="s">
        <v>34</v>
      </c>
      <c r="D301" s="58" t="s">
        <v>35</v>
      </c>
      <c r="E301" s="66"/>
      <c r="F301" s="67">
        <v>1538</v>
      </c>
      <c r="G301" s="104" t="s">
        <v>12</v>
      </c>
      <c r="H301" s="67">
        <v>3067</v>
      </c>
      <c r="I301" s="73"/>
      <c r="K301" s="225"/>
    </row>
    <row r="302" spans="1:11" s="74" customFormat="1" ht="12.75" customHeight="1" x14ac:dyDescent="0.25">
      <c r="A302" s="43"/>
      <c r="B302" s="62"/>
      <c r="C302" s="71">
        <v>4260</v>
      </c>
      <c r="D302" s="48" t="s">
        <v>36</v>
      </c>
      <c r="E302" s="66"/>
      <c r="F302" s="67">
        <v>14907</v>
      </c>
      <c r="G302" s="104" t="s">
        <v>12</v>
      </c>
      <c r="H302" s="67">
        <v>14907</v>
      </c>
      <c r="I302" s="73"/>
      <c r="K302" s="225"/>
    </row>
    <row r="303" spans="1:11" s="74" customFormat="1" ht="12.75" customHeight="1" x14ac:dyDescent="0.25">
      <c r="A303" s="43"/>
      <c r="B303" s="62"/>
      <c r="C303" s="71">
        <v>4300</v>
      </c>
      <c r="D303" s="48" t="s">
        <v>37</v>
      </c>
      <c r="E303" s="66"/>
      <c r="F303" s="67">
        <v>4444</v>
      </c>
      <c r="G303" s="104" t="s">
        <v>12</v>
      </c>
      <c r="H303" s="67">
        <v>7444</v>
      </c>
      <c r="I303" s="73"/>
      <c r="K303" s="225"/>
    </row>
    <row r="304" spans="1:11" s="74" customFormat="1" ht="12.75" customHeight="1" x14ac:dyDescent="0.25">
      <c r="A304" s="43"/>
      <c r="B304" s="62"/>
      <c r="C304" s="35"/>
      <c r="D304" s="80" t="s">
        <v>50</v>
      </c>
      <c r="E304" s="64"/>
      <c r="F304" s="65">
        <f>SUM(F305)</f>
        <v>579</v>
      </c>
      <c r="G304" s="56" t="s">
        <v>12</v>
      </c>
      <c r="H304" s="55">
        <v>817</v>
      </c>
      <c r="I304" s="73"/>
      <c r="K304" s="225"/>
    </row>
    <row r="305" spans="1:11" s="74" customFormat="1" ht="12.75" customHeight="1" x14ac:dyDescent="0.25">
      <c r="A305" s="43"/>
      <c r="B305" s="62"/>
      <c r="C305" s="71">
        <v>4300</v>
      </c>
      <c r="D305" s="48" t="s">
        <v>37</v>
      </c>
      <c r="E305" s="46"/>
      <c r="F305" s="67">
        <v>579</v>
      </c>
      <c r="G305" s="68" t="s">
        <v>12</v>
      </c>
      <c r="H305" s="82">
        <v>817</v>
      </c>
      <c r="I305" s="73"/>
      <c r="K305" s="225"/>
    </row>
    <row r="306" spans="1:11" s="74" customFormat="1" ht="12.75" customHeight="1" x14ac:dyDescent="0.25">
      <c r="A306" s="43"/>
      <c r="B306" s="62"/>
      <c r="C306" s="71"/>
      <c r="D306" s="54" t="s">
        <v>51</v>
      </c>
      <c r="E306" s="64"/>
      <c r="F306" s="65">
        <f>SUM(F307:F307)</f>
        <v>591</v>
      </c>
      <c r="G306" s="56" t="s">
        <v>12</v>
      </c>
      <c r="H306" s="65">
        <v>1236</v>
      </c>
      <c r="I306" s="73"/>
      <c r="K306" s="225"/>
    </row>
    <row r="307" spans="1:11" s="74" customFormat="1" ht="12.75" customHeight="1" x14ac:dyDescent="0.25">
      <c r="A307" s="91"/>
      <c r="B307" s="189"/>
      <c r="C307" s="95">
        <v>4210</v>
      </c>
      <c r="D307" s="58" t="s">
        <v>35</v>
      </c>
      <c r="E307" s="66"/>
      <c r="F307" s="67">
        <v>591</v>
      </c>
      <c r="G307" s="68" t="s">
        <v>12</v>
      </c>
      <c r="H307" s="82">
        <v>1236</v>
      </c>
      <c r="I307" s="73"/>
      <c r="K307" s="225"/>
    </row>
    <row r="308" spans="1:11" s="74" customFormat="1" ht="12.75" customHeight="1" x14ac:dyDescent="0.25">
      <c r="A308" s="91"/>
      <c r="B308" s="189"/>
      <c r="C308" s="35"/>
      <c r="D308" s="54" t="s">
        <v>16</v>
      </c>
      <c r="E308" s="85"/>
      <c r="F308" s="86">
        <f>SUM(F309:F310)</f>
        <v>1254</v>
      </c>
      <c r="G308" s="87" t="s">
        <v>12</v>
      </c>
      <c r="H308" s="88">
        <v>5098</v>
      </c>
      <c r="I308" s="73"/>
      <c r="K308" s="225"/>
    </row>
    <row r="309" spans="1:11" s="74" customFormat="1" ht="12.75" customHeight="1" x14ac:dyDescent="0.25">
      <c r="A309" s="91"/>
      <c r="B309" s="189"/>
      <c r="C309" s="95">
        <v>4210</v>
      </c>
      <c r="D309" s="58" t="s">
        <v>35</v>
      </c>
      <c r="E309" s="102"/>
      <c r="F309" s="67">
        <v>409</v>
      </c>
      <c r="G309" s="104" t="s">
        <v>12</v>
      </c>
      <c r="H309" s="82">
        <v>4253</v>
      </c>
      <c r="I309" s="73"/>
      <c r="K309" s="225"/>
    </row>
    <row r="310" spans="1:11" s="74" customFormat="1" ht="12.75" customHeight="1" x14ac:dyDescent="0.25">
      <c r="A310" s="91"/>
      <c r="B310" s="189"/>
      <c r="C310" s="71">
        <v>4300</v>
      </c>
      <c r="D310" s="48" t="s">
        <v>37</v>
      </c>
      <c r="E310" s="102"/>
      <c r="F310" s="67">
        <v>845</v>
      </c>
      <c r="G310" s="104" t="s">
        <v>12</v>
      </c>
      <c r="H310" s="82">
        <v>845</v>
      </c>
      <c r="I310" s="73"/>
      <c r="K310" s="225"/>
    </row>
    <row r="311" spans="1:11" s="74" customFormat="1" ht="12.75" customHeight="1" x14ac:dyDescent="0.25">
      <c r="A311" s="91"/>
      <c r="B311" s="189"/>
      <c r="C311" s="35"/>
      <c r="D311" s="54" t="s">
        <v>187</v>
      </c>
      <c r="E311" s="64"/>
      <c r="F311" s="65">
        <f>SUM(F312)</f>
        <v>149</v>
      </c>
      <c r="G311" s="56" t="s">
        <v>12</v>
      </c>
      <c r="H311" s="65">
        <v>149</v>
      </c>
      <c r="I311" s="73"/>
      <c r="K311" s="225"/>
    </row>
    <row r="312" spans="1:11" s="74" customFormat="1" ht="12.75" customHeight="1" x14ac:dyDescent="0.25">
      <c r="A312" s="91"/>
      <c r="B312" s="189"/>
      <c r="C312" s="95">
        <v>4210</v>
      </c>
      <c r="D312" s="58" t="s">
        <v>35</v>
      </c>
      <c r="E312" s="66"/>
      <c r="F312" s="67">
        <v>149</v>
      </c>
      <c r="G312" s="68" t="s">
        <v>12</v>
      </c>
      <c r="H312" s="67">
        <v>149</v>
      </c>
      <c r="I312" s="73"/>
      <c r="K312" s="225"/>
    </row>
    <row r="313" spans="1:11" s="74" customFormat="1" ht="12.75" customHeight="1" thickBot="1" x14ac:dyDescent="0.3">
      <c r="A313" s="44" t="s">
        <v>40</v>
      </c>
      <c r="B313" s="43"/>
      <c r="C313" s="44"/>
      <c r="D313" s="45" t="s">
        <v>19</v>
      </c>
      <c r="E313" s="60"/>
      <c r="F313" s="41">
        <f>SUM(F314,F321)</f>
        <v>19823</v>
      </c>
      <c r="G313" s="42" t="s">
        <v>12</v>
      </c>
      <c r="H313" s="41">
        <v>2391553</v>
      </c>
      <c r="I313" s="73"/>
      <c r="K313" s="225"/>
    </row>
    <row r="314" spans="1:11" s="74" customFormat="1" ht="12.75" customHeight="1" thickTop="1" x14ac:dyDescent="0.25">
      <c r="A314" s="44"/>
      <c r="B314" s="62">
        <v>85203</v>
      </c>
      <c r="C314" s="35"/>
      <c r="D314" s="72" t="s">
        <v>207</v>
      </c>
      <c r="E314" s="77"/>
      <c r="F314" s="63">
        <f>SUM(F315)</f>
        <v>18403</v>
      </c>
      <c r="G314" s="53" t="s">
        <v>12</v>
      </c>
      <c r="H314" s="115">
        <v>960503</v>
      </c>
      <c r="I314" s="73"/>
      <c r="K314" s="225"/>
    </row>
    <row r="315" spans="1:11" s="74" customFormat="1" ht="12.75" customHeight="1" x14ac:dyDescent="0.25">
      <c r="A315" s="44"/>
      <c r="B315" s="62"/>
      <c r="C315" s="35"/>
      <c r="D315" s="54" t="s">
        <v>243</v>
      </c>
      <c r="E315" s="64"/>
      <c r="F315" s="65">
        <f>SUM(F316:F320)</f>
        <v>18403</v>
      </c>
      <c r="G315" s="56" t="s">
        <v>12</v>
      </c>
      <c r="H315" s="116">
        <v>859603</v>
      </c>
      <c r="I315" s="73"/>
      <c r="K315" s="225"/>
    </row>
    <row r="316" spans="1:11" s="74" customFormat="1" ht="12.75" customHeight="1" x14ac:dyDescent="0.25">
      <c r="A316" s="44"/>
      <c r="B316" s="43"/>
      <c r="C316" s="71">
        <v>4010</v>
      </c>
      <c r="D316" s="48" t="s">
        <v>43</v>
      </c>
      <c r="E316" s="66"/>
      <c r="F316" s="59">
        <v>9730</v>
      </c>
      <c r="G316" s="68" t="s">
        <v>12</v>
      </c>
      <c r="H316" s="67">
        <v>600914</v>
      </c>
      <c r="I316" s="73"/>
      <c r="K316" s="225"/>
    </row>
    <row r="317" spans="1:11" s="74" customFormat="1" ht="12.75" customHeight="1" x14ac:dyDescent="0.25">
      <c r="A317" s="44"/>
      <c r="B317" s="43"/>
      <c r="C317" s="71">
        <v>4110</v>
      </c>
      <c r="D317" s="48" t="s">
        <v>156</v>
      </c>
      <c r="E317" s="254"/>
      <c r="F317" s="82">
        <v>1700</v>
      </c>
      <c r="G317" s="68" t="s">
        <v>12</v>
      </c>
      <c r="H317" s="82">
        <v>113439</v>
      </c>
      <c r="I317" s="73"/>
      <c r="K317" s="225"/>
    </row>
    <row r="318" spans="1:11" s="74" customFormat="1" ht="12.75" customHeight="1" x14ac:dyDescent="0.25">
      <c r="A318" s="44"/>
      <c r="B318" s="43"/>
      <c r="C318" s="71">
        <v>4120</v>
      </c>
      <c r="D318" s="48" t="s">
        <v>45</v>
      </c>
      <c r="E318" s="254"/>
      <c r="F318" s="82"/>
      <c r="G318" s="68"/>
      <c r="H318" s="82"/>
      <c r="I318" s="73"/>
      <c r="K318" s="225"/>
    </row>
    <row r="319" spans="1:11" s="74" customFormat="1" ht="12.75" customHeight="1" x14ac:dyDescent="0.25">
      <c r="A319" s="44"/>
      <c r="B319" s="43"/>
      <c r="C319" s="71"/>
      <c r="D319" s="48" t="s">
        <v>46</v>
      </c>
      <c r="E319" s="254"/>
      <c r="F319" s="82">
        <v>240</v>
      </c>
      <c r="G319" s="68" t="s">
        <v>12</v>
      </c>
      <c r="H319" s="82">
        <v>14926</v>
      </c>
      <c r="I319" s="73"/>
      <c r="K319" s="225"/>
    </row>
    <row r="320" spans="1:11" s="74" customFormat="1" ht="12.75" customHeight="1" x14ac:dyDescent="0.25">
      <c r="A320" s="44"/>
      <c r="B320" s="43"/>
      <c r="C320" s="95">
        <v>4210</v>
      </c>
      <c r="D320" s="58" t="s">
        <v>35</v>
      </c>
      <c r="E320" s="254"/>
      <c r="F320" s="82">
        <v>6733</v>
      </c>
      <c r="G320" s="68" t="s">
        <v>12</v>
      </c>
      <c r="H320" s="82">
        <v>16014</v>
      </c>
      <c r="I320" s="73"/>
      <c r="K320" s="225"/>
    </row>
    <row r="321" spans="1:11" s="74" customFormat="1" ht="12.75" customHeight="1" x14ac:dyDescent="0.25">
      <c r="A321" s="44"/>
      <c r="B321" s="62">
        <v>85219</v>
      </c>
      <c r="C321" s="71"/>
      <c r="D321" s="50" t="s">
        <v>111</v>
      </c>
      <c r="E321" s="77"/>
      <c r="F321" s="63">
        <f>SUM(F322)</f>
        <v>1420</v>
      </c>
      <c r="G321" s="53" t="s">
        <v>12</v>
      </c>
      <c r="H321" s="115">
        <v>8120</v>
      </c>
      <c r="I321" s="73"/>
      <c r="K321" s="225"/>
    </row>
    <row r="322" spans="1:11" s="74" customFormat="1" ht="12.75" customHeight="1" x14ac:dyDescent="0.25">
      <c r="A322" s="44"/>
      <c r="B322" s="62"/>
      <c r="C322" s="35"/>
      <c r="D322" s="54" t="s">
        <v>41</v>
      </c>
      <c r="E322" s="64"/>
      <c r="F322" s="65">
        <f>SUM(F323:F324)</f>
        <v>1420</v>
      </c>
      <c r="G322" s="56" t="s">
        <v>12</v>
      </c>
      <c r="H322" s="116">
        <v>8120</v>
      </c>
      <c r="I322" s="73"/>
      <c r="K322" s="225"/>
    </row>
    <row r="323" spans="1:11" s="74" customFormat="1" ht="12.75" customHeight="1" x14ac:dyDescent="0.25">
      <c r="A323" s="44"/>
      <c r="B323" s="43"/>
      <c r="C323" s="71">
        <v>3110</v>
      </c>
      <c r="D323" s="48" t="s">
        <v>42</v>
      </c>
      <c r="E323" s="66"/>
      <c r="F323" s="59">
        <v>1400</v>
      </c>
      <c r="G323" s="68" t="s">
        <v>12</v>
      </c>
      <c r="H323" s="59">
        <v>8000</v>
      </c>
      <c r="I323" s="73"/>
      <c r="K323" s="225"/>
    </row>
    <row r="324" spans="1:11" s="74" customFormat="1" ht="12.75" customHeight="1" x14ac:dyDescent="0.25">
      <c r="A324" s="245"/>
      <c r="B324" s="93"/>
      <c r="C324" s="222">
        <v>4210</v>
      </c>
      <c r="D324" s="183" t="s">
        <v>35</v>
      </c>
      <c r="E324" s="77"/>
      <c r="F324" s="63">
        <v>20</v>
      </c>
      <c r="G324" s="79" t="s">
        <v>12</v>
      </c>
      <c r="H324" s="63">
        <v>120</v>
      </c>
      <c r="I324" s="73"/>
      <c r="K324" s="225"/>
    </row>
    <row r="325" spans="1:11" s="74" customFormat="1" ht="21.75" customHeight="1" thickBot="1" x14ac:dyDescent="0.3">
      <c r="A325" s="68"/>
      <c r="B325" s="62"/>
      <c r="C325" s="71"/>
      <c r="D325" s="39" t="s">
        <v>115</v>
      </c>
      <c r="E325" s="40"/>
      <c r="F325" s="41">
        <f>SUM(F326,F336,F343,F350,F354)</f>
        <v>132222</v>
      </c>
      <c r="G325" s="41">
        <f>SUM(G326,G336,G343,G350,G354)</f>
        <v>26424</v>
      </c>
      <c r="H325" s="41">
        <v>16851913</v>
      </c>
      <c r="I325" s="119"/>
      <c r="K325" s="225"/>
    </row>
    <row r="326" spans="1:11" s="74" customFormat="1" ht="17.25" customHeight="1" thickTop="1" thickBot="1" x14ac:dyDescent="0.3">
      <c r="A326" s="27">
        <v>700</v>
      </c>
      <c r="B326" s="43"/>
      <c r="C326" s="44"/>
      <c r="D326" s="45" t="s">
        <v>95</v>
      </c>
      <c r="E326" s="60"/>
      <c r="F326" s="61">
        <f>SUM(F327)</f>
        <v>1262</v>
      </c>
      <c r="G326" s="61">
        <f>SUM(G327)</f>
        <v>1262</v>
      </c>
      <c r="H326" s="41">
        <v>263225</v>
      </c>
      <c r="I326" s="73"/>
      <c r="K326" s="225"/>
    </row>
    <row r="327" spans="1:11" s="74" customFormat="1" ht="12.75" customHeight="1" thickTop="1" x14ac:dyDescent="0.25">
      <c r="A327" s="27"/>
      <c r="B327" s="62">
        <v>70005</v>
      </c>
      <c r="C327" s="35"/>
      <c r="D327" s="114" t="s">
        <v>96</v>
      </c>
      <c r="E327" s="77"/>
      <c r="F327" s="63">
        <f>SUM(F328,F331)</f>
        <v>1262</v>
      </c>
      <c r="G327" s="63">
        <f>SUM(G328,G331)</f>
        <v>1262</v>
      </c>
      <c r="H327" s="52">
        <v>263225</v>
      </c>
      <c r="I327" s="73"/>
      <c r="K327" s="225"/>
    </row>
    <row r="328" spans="1:11" s="74" customFormat="1" ht="12.75" customHeight="1" x14ac:dyDescent="0.25">
      <c r="A328" s="27"/>
      <c r="B328" s="62"/>
      <c r="C328" s="35"/>
      <c r="D328" s="80" t="s">
        <v>213</v>
      </c>
      <c r="E328" s="64"/>
      <c r="F328" s="65">
        <f>SUM(F329:F330)</f>
        <v>1200</v>
      </c>
      <c r="G328" s="65">
        <f>SUM(G329:G330)</f>
        <v>1200</v>
      </c>
      <c r="H328" s="65">
        <v>109225</v>
      </c>
      <c r="I328" s="73"/>
      <c r="K328" s="225"/>
    </row>
    <row r="329" spans="1:11" s="74" customFormat="1" ht="12.75" customHeight="1" x14ac:dyDescent="0.25">
      <c r="A329" s="27"/>
      <c r="B329" s="62"/>
      <c r="C329" s="71">
        <v>4300</v>
      </c>
      <c r="D329" s="48" t="s">
        <v>37</v>
      </c>
      <c r="E329" s="66"/>
      <c r="F329" s="68" t="s">
        <v>12</v>
      </c>
      <c r="G329" s="67">
        <v>1200</v>
      </c>
      <c r="H329" s="67">
        <v>16900</v>
      </c>
      <c r="I329" s="73"/>
      <c r="K329" s="225"/>
    </row>
    <row r="330" spans="1:11" s="74" customFormat="1" ht="12.75" customHeight="1" x14ac:dyDescent="0.25">
      <c r="A330" s="27"/>
      <c r="B330" s="62"/>
      <c r="C330" s="71">
        <v>4610</v>
      </c>
      <c r="D330" s="252" t="s">
        <v>239</v>
      </c>
      <c r="E330" s="66"/>
      <c r="F330" s="59">
        <v>1200</v>
      </c>
      <c r="G330" s="49" t="s">
        <v>12</v>
      </c>
      <c r="H330" s="34">
        <v>1200</v>
      </c>
      <c r="I330" s="73"/>
      <c r="K330" s="225"/>
    </row>
    <row r="331" spans="1:11" s="74" customFormat="1" ht="12.75" customHeight="1" x14ac:dyDescent="0.25">
      <c r="A331" s="27"/>
      <c r="B331" s="43"/>
      <c r="C331" s="35"/>
      <c r="D331" s="54" t="s">
        <v>187</v>
      </c>
      <c r="E331" s="64"/>
      <c r="F331" s="65">
        <f>SUM(F332:F335)</f>
        <v>62</v>
      </c>
      <c r="G331" s="65">
        <f>SUM(G332:G335)</f>
        <v>62</v>
      </c>
      <c r="H331" s="65">
        <v>154000</v>
      </c>
      <c r="I331" s="73"/>
      <c r="K331" s="225"/>
    </row>
    <row r="332" spans="1:11" s="74" customFormat="1" ht="12.75" customHeight="1" x14ac:dyDescent="0.25">
      <c r="A332" s="91"/>
      <c r="B332" s="62"/>
      <c r="C332" s="71">
        <v>4010</v>
      </c>
      <c r="D332" s="48" t="s">
        <v>43</v>
      </c>
      <c r="E332" s="66"/>
      <c r="F332" s="67">
        <v>61</v>
      </c>
      <c r="G332" s="68" t="s">
        <v>12</v>
      </c>
      <c r="H332" s="67">
        <v>116833</v>
      </c>
      <c r="I332" s="73"/>
      <c r="K332" s="225"/>
    </row>
    <row r="333" spans="1:11" s="74" customFormat="1" ht="12.75" customHeight="1" x14ac:dyDescent="0.25">
      <c r="A333" s="91"/>
      <c r="B333" s="62"/>
      <c r="C333" s="71">
        <v>4110</v>
      </c>
      <c r="D333" s="48" t="s">
        <v>156</v>
      </c>
      <c r="E333" s="46"/>
      <c r="F333" s="68" t="s">
        <v>12</v>
      </c>
      <c r="G333" s="67">
        <v>62</v>
      </c>
      <c r="H333" s="67">
        <v>22250</v>
      </c>
      <c r="I333" s="73"/>
      <c r="K333" s="225"/>
    </row>
    <row r="334" spans="1:11" s="74" customFormat="1" ht="12.75" customHeight="1" x14ac:dyDescent="0.25">
      <c r="A334" s="91"/>
      <c r="B334" s="62"/>
      <c r="C334" s="71">
        <v>4120</v>
      </c>
      <c r="D334" s="48" t="s">
        <v>45</v>
      </c>
      <c r="E334" s="46"/>
      <c r="F334" s="68"/>
      <c r="G334" s="68"/>
      <c r="H334" s="67"/>
      <c r="I334" s="73"/>
      <c r="K334" s="225"/>
    </row>
    <row r="335" spans="1:11" s="74" customFormat="1" ht="12.75" customHeight="1" x14ac:dyDescent="0.25">
      <c r="A335" s="91"/>
      <c r="B335" s="62"/>
      <c r="C335" s="71"/>
      <c r="D335" s="48" t="s">
        <v>46</v>
      </c>
      <c r="E335" s="60"/>
      <c r="F335" s="67">
        <v>1</v>
      </c>
      <c r="G335" s="68" t="s">
        <v>12</v>
      </c>
      <c r="H335" s="67">
        <v>3181</v>
      </c>
      <c r="I335" s="73"/>
      <c r="K335" s="225"/>
    </row>
    <row r="336" spans="1:11" s="74" customFormat="1" ht="12.75" customHeight="1" thickBot="1" x14ac:dyDescent="0.3">
      <c r="A336" s="44" t="s">
        <v>116</v>
      </c>
      <c r="B336" s="43"/>
      <c r="C336" s="44"/>
      <c r="D336" s="45" t="s">
        <v>117</v>
      </c>
      <c r="E336" s="60"/>
      <c r="F336" s="41">
        <f>SUM(F337)</f>
        <v>118</v>
      </c>
      <c r="G336" s="41">
        <f>SUM(G337)</f>
        <v>118</v>
      </c>
      <c r="H336" s="41">
        <v>934800</v>
      </c>
      <c r="I336" s="73"/>
      <c r="K336" s="225"/>
    </row>
    <row r="337" spans="1:11" s="74" customFormat="1" ht="12.75" customHeight="1" thickTop="1" x14ac:dyDescent="0.25">
      <c r="A337" s="44"/>
      <c r="B337" s="47">
        <v>71012</v>
      </c>
      <c r="C337" s="47"/>
      <c r="D337" s="212" t="s">
        <v>151</v>
      </c>
      <c r="E337" s="77"/>
      <c r="F337" s="63">
        <f>SUM(F338)</f>
        <v>118</v>
      </c>
      <c r="G337" s="63">
        <f>SUM(G338)</f>
        <v>118</v>
      </c>
      <c r="H337" s="52">
        <v>355800</v>
      </c>
      <c r="I337" s="73"/>
      <c r="K337" s="225"/>
    </row>
    <row r="338" spans="1:11" s="74" customFormat="1" ht="12.75" customHeight="1" x14ac:dyDescent="0.25">
      <c r="A338" s="44"/>
      <c r="B338" s="34"/>
      <c r="C338" s="35"/>
      <c r="D338" s="54" t="s">
        <v>187</v>
      </c>
      <c r="E338" s="64"/>
      <c r="F338" s="65">
        <f>SUM(F339:F342)</f>
        <v>118</v>
      </c>
      <c r="G338" s="65">
        <f>SUM(G339:G342)</f>
        <v>118</v>
      </c>
      <c r="H338" s="55">
        <v>292800</v>
      </c>
      <c r="I338" s="73"/>
      <c r="K338" s="225"/>
    </row>
    <row r="339" spans="1:11" s="74" customFormat="1" ht="12.75" customHeight="1" x14ac:dyDescent="0.25">
      <c r="A339" s="44"/>
      <c r="B339" s="34"/>
      <c r="C339" s="71">
        <v>4010</v>
      </c>
      <c r="D339" s="48" t="s">
        <v>43</v>
      </c>
      <c r="E339" s="66"/>
      <c r="F339" s="67">
        <v>115</v>
      </c>
      <c r="G339" s="68" t="s">
        <v>12</v>
      </c>
      <c r="H339" s="82">
        <v>225229</v>
      </c>
      <c r="I339" s="73"/>
      <c r="K339" s="225"/>
    </row>
    <row r="340" spans="1:11" s="74" customFormat="1" ht="12.75" customHeight="1" x14ac:dyDescent="0.25">
      <c r="A340" s="44"/>
      <c r="B340" s="34"/>
      <c r="C340" s="71">
        <v>4110</v>
      </c>
      <c r="D340" s="48" t="s">
        <v>156</v>
      </c>
      <c r="E340" s="46"/>
      <c r="F340" s="68" t="s">
        <v>12</v>
      </c>
      <c r="G340" s="67">
        <v>118</v>
      </c>
      <c r="H340" s="67">
        <v>41783</v>
      </c>
      <c r="I340" s="73"/>
      <c r="K340" s="225"/>
    </row>
    <row r="341" spans="1:11" s="74" customFormat="1" ht="12.75" customHeight="1" x14ac:dyDescent="0.25">
      <c r="A341" s="44"/>
      <c r="B341" s="34"/>
      <c r="C341" s="71">
        <v>4120</v>
      </c>
      <c r="D341" s="48" t="s">
        <v>45</v>
      </c>
      <c r="E341" s="46"/>
      <c r="F341" s="68"/>
      <c r="G341" s="67"/>
      <c r="H341" s="67"/>
      <c r="I341" s="73"/>
      <c r="K341" s="225"/>
    </row>
    <row r="342" spans="1:11" s="74" customFormat="1" ht="12.75" customHeight="1" x14ac:dyDescent="0.25">
      <c r="A342" s="44"/>
      <c r="B342" s="34"/>
      <c r="C342" s="71"/>
      <c r="D342" s="48" t="s">
        <v>46</v>
      </c>
      <c r="E342" s="60"/>
      <c r="F342" s="67">
        <v>3</v>
      </c>
      <c r="G342" s="68" t="s">
        <v>12</v>
      </c>
      <c r="H342" s="82">
        <v>5974</v>
      </c>
      <c r="I342" s="73"/>
      <c r="K342" s="225"/>
    </row>
    <row r="343" spans="1:11" s="74" customFormat="1" ht="12.75" customHeight="1" thickBot="1" x14ac:dyDescent="0.3">
      <c r="A343" s="91">
        <v>750</v>
      </c>
      <c r="B343" s="43"/>
      <c r="C343" s="44"/>
      <c r="D343" s="45" t="s">
        <v>93</v>
      </c>
      <c r="E343" s="60"/>
      <c r="F343" s="61">
        <f>SUM(F344)</f>
        <v>44</v>
      </c>
      <c r="G343" s="61">
        <f>SUM(G344)</f>
        <v>44</v>
      </c>
      <c r="H343" s="41">
        <v>142300</v>
      </c>
      <c r="I343" s="73"/>
      <c r="K343" s="225"/>
    </row>
    <row r="344" spans="1:11" s="74" customFormat="1" ht="12.75" customHeight="1" thickTop="1" x14ac:dyDescent="0.25">
      <c r="A344" s="91"/>
      <c r="B344" s="47">
        <v>75011</v>
      </c>
      <c r="C344" s="47"/>
      <c r="D344" s="212" t="s">
        <v>148</v>
      </c>
      <c r="E344" s="83"/>
      <c r="F344" s="63">
        <f>SUM(F345)</f>
        <v>44</v>
      </c>
      <c r="G344" s="63">
        <f>SUM(G345)</f>
        <v>44</v>
      </c>
      <c r="H344" s="52">
        <v>107300</v>
      </c>
      <c r="I344" s="73"/>
      <c r="K344" s="225"/>
    </row>
    <row r="345" spans="1:11" s="74" customFormat="1" ht="12.75" customHeight="1" x14ac:dyDescent="0.25">
      <c r="A345" s="89"/>
      <c r="B345" s="34"/>
      <c r="C345" s="35"/>
      <c r="D345" s="54" t="s">
        <v>187</v>
      </c>
      <c r="E345" s="64"/>
      <c r="F345" s="65">
        <f>SUM(F346:F349)</f>
        <v>44</v>
      </c>
      <c r="G345" s="65">
        <f>SUM(G346:G349)</f>
        <v>44</v>
      </c>
      <c r="H345" s="55">
        <v>107300</v>
      </c>
      <c r="I345" s="73"/>
      <c r="K345" s="225"/>
    </row>
    <row r="346" spans="1:11" s="74" customFormat="1" ht="12.75" customHeight="1" x14ac:dyDescent="0.25">
      <c r="A346" s="89"/>
      <c r="B346" s="34"/>
      <c r="C346" s="71">
        <v>4010</v>
      </c>
      <c r="D346" s="48" t="s">
        <v>43</v>
      </c>
      <c r="E346" s="66"/>
      <c r="F346" s="67">
        <v>43</v>
      </c>
      <c r="G346" s="68" t="s">
        <v>12</v>
      </c>
      <c r="H346" s="82">
        <v>82899</v>
      </c>
      <c r="I346" s="73"/>
      <c r="K346" s="225"/>
    </row>
    <row r="347" spans="1:11" s="74" customFormat="1" ht="12.75" customHeight="1" x14ac:dyDescent="0.25">
      <c r="A347" s="89"/>
      <c r="B347" s="34"/>
      <c r="C347" s="71">
        <v>4110</v>
      </c>
      <c r="D347" s="48" t="s">
        <v>156</v>
      </c>
      <c r="E347" s="46"/>
      <c r="F347" s="68" t="s">
        <v>12</v>
      </c>
      <c r="G347" s="67">
        <v>44</v>
      </c>
      <c r="H347" s="67">
        <v>15314</v>
      </c>
      <c r="I347" s="73"/>
      <c r="K347" s="225"/>
    </row>
    <row r="348" spans="1:11" s="74" customFormat="1" ht="12.75" customHeight="1" x14ac:dyDescent="0.25">
      <c r="A348" s="89"/>
      <c r="B348" s="34"/>
      <c r="C348" s="71">
        <v>4120</v>
      </c>
      <c r="D348" s="48" t="s">
        <v>45</v>
      </c>
      <c r="E348" s="46"/>
      <c r="F348" s="67"/>
      <c r="G348" s="68"/>
      <c r="H348" s="67"/>
      <c r="I348" s="73"/>
      <c r="K348" s="225"/>
    </row>
    <row r="349" spans="1:11" s="74" customFormat="1" ht="12.75" customHeight="1" x14ac:dyDescent="0.25">
      <c r="A349" s="89"/>
      <c r="B349" s="34"/>
      <c r="C349" s="71"/>
      <c r="D349" s="48" t="s">
        <v>46</v>
      </c>
      <c r="E349" s="60"/>
      <c r="F349" s="67">
        <v>1</v>
      </c>
      <c r="G349" s="68" t="s">
        <v>12</v>
      </c>
      <c r="H349" s="82">
        <v>2189</v>
      </c>
      <c r="I349" s="73"/>
      <c r="K349" s="225"/>
    </row>
    <row r="350" spans="1:11" s="74" customFormat="1" ht="12.75" customHeight="1" thickBot="1" x14ac:dyDescent="0.3">
      <c r="A350" s="43">
        <v>752</v>
      </c>
      <c r="B350" s="43"/>
      <c r="C350" s="44"/>
      <c r="D350" s="45" t="s">
        <v>208</v>
      </c>
      <c r="E350" s="60"/>
      <c r="F350" s="41">
        <f>SUM(F351)</f>
        <v>64600</v>
      </c>
      <c r="G350" s="42" t="s">
        <v>12</v>
      </c>
      <c r="H350" s="41">
        <v>70600</v>
      </c>
      <c r="I350" s="73"/>
      <c r="K350" s="225"/>
    </row>
    <row r="351" spans="1:11" s="74" customFormat="1" ht="12.75" customHeight="1" thickTop="1" x14ac:dyDescent="0.25">
      <c r="A351" s="43"/>
      <c r="B351" s="62">
        <v>75295</v>
      </c>
      <c r="C351" s="71"/>
      <c r="D351" s="50" t="s">
        <v>18</v>
      </c>
      <c r="E351" s="77"/>
      <c r="F351" s="52">
        <f>SUM(F352)</f>
        <v>64600</v>
      </c>
      <c r="G351" s="53" t="s">
        <v>12</v>
      </c>
      <c r="H351" s="52">
        <v>64600</v>
      </c>
      <c r="I351" s="119"/>
      <c r="K351" s="225"/>
    </row>
    <row r="352" spans="1:11" s="74" customFormat="1" ht="12.75" customHeight="1" x14ac:dyDescent="0.25">
      <c r="A352" s="43"/>
      <c r="B352" s="62"/>
      <c r="C352" s="71"/>
      <c r="D352" s="80" t="s">
        <v>120</v>
      </c>
      <c r="E352" s="85"/>
      <c r="F352" s="88">
        <f>SUM(F353:F353)</f>
        <v>64600</v>
      </c>
      <c r="G352" s="87" t="s">
        <v>12</v>
      </c>
      <c r="H352" s="88">
        <v>64600</v>
      </c>
      <c r="I352" s="73"/>
      <c r="K352" s="225"/>
    </row>
    <row r="353" spans="1:11" s="74" customFormat="1" ht="12.75" customHeight="1" x14ac:dyDescent="0.25">
      <c r="A353" s="43"/>
      <c r="B353" s="62"/>
      <c r="C353" s="95">
        <v>4210</v>
      </c>
      <c r="D353" s="58" t="s">
        <v>35</v>
      </c>
      <c r="E353" s="102"/>
      <c r="F353" s="67">
        <v>64600</v>
      </c>
      <c r="G353" s="68" t="s">
        <v>12</v>
      </c>
      <c r="H353" s="67">
        <v>64600</v>
      </c>
      <c r="I353" s="73"/>
      <c r="K353" s="225"/>
    </row>
    <row r="354" spans="1:11" s="74" customFormat="1" ht="12.75" customHeight="1" thickBot="1" x14ac:dyDescent="0.3">
      <c r="A354" s="43">
        <v>852</v>
      </c>
      <c r="B354" s="43"/>
      <c r="C354" s="44"/>
      <c r="D354" s="45" t="s">
        <v>19</v>
      </c>
      <c r="E354" s="60"/>
      <c r="F354" s="41">
        <f>SUM(F355)</f>
        <v>66198</v>
      </c>
      <c r="G354" s="41">
        <f>SUM(G355)</f>
        <v>25000</v>
      </c>
      <c r="H354" s="41">
        <v>441198</v>
      </c>
      <c r="I354" s="73"/>
      <c r="K354" s="225"/>
    </row>
    <row r="355" spans="1:11" s="74" customFormat="1" ht="12.75" customHeight="1" thickTop="1" x14ac:dyDescent="0.25">
      <c r="A355" s="179"/>
      <c r="B355" s="62">
        <v>85205</v>
      </c>
      <c r="C355" s="44"/>
      <c r="D355" s="114" t="s">
        <v>152</v>
      </c>
      <c r="E355" s="77"/>
      <c r="F355" s="52">
        <f>SUM(F357)</f>
        <v>66198</v>
      </c>
      <c r="G355" s="52">
        <f>SUM(G357)</f>
        <v>25000</v>
      </c>
      <c r="H355" s="52">
        <v>441198</v>
      </c>
      <c r="I355" s="73"/>
      <c r="K355" s="225"/>
    </row>
    <row r="356" spans="1:11" s="74" customFormat="1" ht="12.75" customHeight="1" x14ac:dyDescent="0.25">
      <c r="A356" s="207"/>
      <c r="B356" s="92"/>
      <c r="C356" s="106"/>
      <c r="D356" s="111" t="s">
        <v>193</v>
      </c>
      <c r="E356" s="223"/>
      <c r="F356" s="89"/>
      <c r="G356" s="89"/>
      <c r="H356" s="89"/>
      <c r="I356" s="73"/>
      <c r="K356" s="225"/>
    </row>
    <row r="357" spans="1:11" s="74" customFormat="1" ht="12.75" customHeight="1" x14ac:dyDescent="0.25">
      <c r="A357" s="43"/>
      <c r="B357" s="62"/>
      <c r="C357" s="71"/>
      <c r="D357" s="80" t="s">
        <v>194</v>
      </c>
      <c r="E357" s="85"/>
      <c r="F357" s="88">
        <f>SUM(F358:F359)</f>
        <v>66198</v>
      </c>
      <c r="G357" s="88">
        <f>SUM(G358:G359)</f>
        <v>25000</v>
      </c>
      <c r="H357" s="88">
        <v>441198</v>
      </c>
      <c r="I357" s="73"/>
      <c r="J357" s="190"/>
      <c r="K357" s="225"/>
    </row>
    <row r="358" spans="1:11" s="74" customFormat="1" ht="12.75" customHeight="1" x14ac:dyDescent="0.25">
      <c r="A358" s="43"/>
      <c r="B358" s="62"/>
      <c r="C358" s="95">
        <v>4210</v>
      </c>
      <c r="D358" s="58" t="s">
        <v>35</v>
      </c>
      <c r="E358" s="188"/>
      <c r="F358" s="67">
        <v>31198</v>
      </c>
      <c r="G358" s="68" t="s">
        <v>12</v>
      </c>
      <c r="H358" s="67">
        <v>42049</v>
      </c>
      <c r="I358" s="73"/>
      <c r="K358" s="225"/>
    </row>
    <row r="359" spans="1:11" s="74" customFormat="1" ht="12.75" customHeight="1" x14ac:dyDescent="0.25">
      <c r="A359" s="43"/>
      <c r="B359" s="62"/>
      <c r="C359" s="71">
        <v>4270</v>
      </c>
      <c r="D359" s="48" t="s">
        <v>157</v>
      </c>
      <c r="E359" s="188"/>
      <c r="F359" s="67">
        <v>35000</v>
      </c>
      <c r="G359" s="67">
        <v>25000</v>
      </c>
      <c r="H359" s="67">
        <v>230000</v>
      </c>
      <c r="I359" s="73"/>
      <c r="K359" s="225"/>
    </row>
    <row r="360" spans="1:11" ht="3.75" customHeight="1" x14ac:dyDescent="0.25">
      <c r="A360" s="120"/>
      <c r="B360" s="120"/>
      <c r="C360" s="121"/>
      <c r="D360" s="122"/>
      <c r="E360" s="118"/>
      <c r="F360" s="52"/>
      <c r="G360" s="52"/>
      <c r="H360" s="109"/>
    </row>
    <row r="361" spans="1:11" ht="12.6" customHeight="1" x14ac:dyDescent="0.25"/>
    <row r="362" spans="1:11" ht="12.6" customHeight="1" x14ac:dyDescent="0.25"/>
    <row r="363" spans="1:11" ht="12.6" customHeight="1" x14ac:dyDescent="0.25"/>
    <row r="364" spans="1:11" ht="12.6" customHeight="1" x14ac:dyDescent="0.25"/>
    <row r="365" spans="1:11" ht="12.6" customHeight="1" x14ac:dyDescent="0.25"/>
    <row r="366" spans="1:11" ht="12.6" customHeight="1" x14ac:dyDescent="0.25"/>
    <row r="367" spans="1:11" ht="12.6" customHeight="1" x14ac:dyDescent="0.25"/>
    <row r="368" spans="1:11" ht="12.6" customHeight="1" x14ac:dyDescent="0.25"/>
    <row r="369" ht="12.6" customHeight="1" x14ac:dyDescent="0.25"/>
    <row r="370" ht="12.6" customHeight="1" x14ac:dyDescent="0.25"/>
    <row r="371" ht="12.6" customHeight="1" x14ac:dyDescent="0.25"/>
    <row r="372" ht="12.6" customHeight="1" x14ac:dyDescent="0.25"/>
    <row r="373" ht="12.6" customHeight="1" x14ac:dyDescent="0.25"/>
    <row r="374" ht="12.6" customHeight="1" x14ac:dyDescent="0.25"/>
    <row r="375" ht="12.6" customHeight="1" x14ac:dyDescent="0.25"/>
    <row r="376" ht="12.6" customHeight="1" x14ac:dyDescent="0.25"/>
    <row r="377" ht="12.6" customHeight="1" x14ac:dyDescent="0.25"/>
    <row r="378" ht="12.6" customHeight="1" x14ac:dyDescent="0.25"/>
    <row r="379" ht="12.6" customHeight="1" x14ac:dyDescent="0.25"/>
    <row r="380" ht="12.6" customHeight="1" x14ac:dyDescent="0.25"/>
    <row r="381" ht="12.6" customHeight="1" x14ac:dyDescent="0.25"/>
    <row r="382" ht="12.6" customHeight="1" x14ac:dyDescent="0.25"/>
    <row r="383" ht="12.6" customHeight="1" x14ac:dyDescent="0.25"/>
    <row r="384" ht="12.6" customHeight="1" x14ac:dyDescent="0.25"/>
    <row r="385" ht="12.6" customHeight="1" x14ac:dyDescent="0.25"/>
    <row r="386" ht="12.6" customHeight="1" x14ac:dyDescent="0.25"/>
    <row r="387" ht="12.6" customHeight="1" x14ac:dyDescent="0.25"/>
    <row r="388" ht="12.6" customHeight="1" x14ac:dyDescent="0.25"/>
    <row r="389" ht="12.6" customHeight="1" x14ac:dyDescent="0.25"/>
    <row r="390" ht="12.6" customHeight="1" x14ac:dyDescent="0.25"/>
    <row r="391" ht="12.6" customHeight="1" x14ac:dyDescent="0.25"/>
    <row r="392" ht="12.6" customHeight="1" x14ac:dyDescent="0.25"/>
    <row r="393" ht="12.6" customHeight="1" x14ac:dyDescent="0.25"/>
    <row r="394" ht="12.6" customHeight="1" x14ac:dyDescent="0.25"/>
    <row r="395" ht="12.6" customHeight="1" x14ac:dyDescent="0.25"/>
    <row r="396" ht="12.6" customHeight="1" x14ac:dyDescent="0.25"/>
    <row r="397" ht="12.6" customHeight="1" x14ac:dyDescent="0.25"/>
    <row r="398" ht="12.6" customHeight="1" x14ac:dyDescent="0.25"/>
    <row r="399" ht="12.2" customHeight="1" x14ac:dyDescent="0.25"/>
    <row r="400" ht="12.2" customHeight="1" x14ac:dyDescent="0.25"/>
    <row r="401" ht="12.2" customHeight="1" x14ac:dyDescent="0.25"/>
    <row r="402" ht="12.95" customHeight="1" x14ac:dyDescent="0.25"/>
    <row r="403" ht="12.95" customHeight="1" x14ac:dyDescent="0.25"/>
    <row r="404" ht="12.95" customHeight="1" x14ac:dyDescent="0.25"/>
    <row r="405" ht="12.95" customHeight="1" x14ac:dyDescent="0.25"/>
    <row r="406" ht="12.95" customHeight="1" x14ac:dyDescent="0.25"/>
    <row r="407" ht="12.95" customHeight="1" x14ac:dyDescent="0.25"/>
    <row r="408" ht="12.95" customHeight="1" x14ac:dyDescent="0.25"/>
    <row r="409" ht="12.95" customHeight="1" x14ac:dyDescent="0.25"/>
    <row r="410" ht="12.95" customHeight="1" x14ac:dyDescent="0.25"/>
    <row r="411" ht="12.95" customHeight="1" x14ac:dyDescent="0.25"/>
    <row r="412" ht="12.95" customHeight="1" x14ac:dyDescent="0.25"/>
    <row r="413" ht="12.95" customHeight="1" x14ac:dyDescent="0.25"/>
    <row r="414" ht="12.95" customHeight="1" x14ac:dyDescent="0.25"/>
    <row r="415" ht="12.95" customHeight="1" x14ac:dyDescent="0.25"/>
    <row r="416" ht="12.95" customHeight="1" x14ac:dyDescent="0.25"/>
    <row r="417" ht="12.95" customHeight="1" x14ac:dyDescent="0.25"/>
    <row r="418" ht="12.95" customHeight="1" x14ac:dyDescent="0.25"/>
    <row r="419" ht="12.95" customHeight="1" x14ac:dyDescent="0.25"/>
    <row r="420" ht="12.95" customHeight="1" x14ac:dyDescent="0.25"/>
    <row r="421" ht="12.95" customHeight="1" x14ac:dyDescent="0.25"/>
    <row r="422" ht="12.95" customHeight="1" x14ac:dyDescent="0.25"/>
    <row r="423" ht="12.95" customHeight="1" x14ac:dyDescent="0.25"/>
    <row r="424" ht="12.95" customHeight="1" x14ac:dyDescent="0.25"/>
    <row r="425" ht="12.95" customHeight="1" x14ac:dyDescent="0.25"/>
    <row r="426" ht="12.95" customHeight="1" x14ac:dyDescent="0.25"/>
    <row r="427" ht="12.95" customHeight="1" x14ac:dyDescent="0.25"/>
    <row r="428" ht="12.95" customHeight="1" x14ac:dyDescent="0.25"/>
    <row r="429" ht="12.95" customHeight="1" x14ac:dyDescent="0.25"/>
    <row r="430" ht="12.95" customHeight="1" x14ac:dyDescent="0.25"/>
    <row r="431" ht="12.95" customHeight="1" x14ac:dyDescent="0.25"/>
    <row r="432" ht="12.95" customHeight="1" x14ac:dyDescent="0.25"/>
    <row r="433" ht="12.95" customHeight="1" x14ac:dyDescent="0.25"/>
    <row r="434" ht="12.95" customHeight="1" x14ac:dyDescent="0.25"/>
    <row r="435" ht="12.95" customHeight="1" x14ac:dyDescent="0.25"/>
    <row r="436" ht="12.95" customHeight="1" x14ac:dyDescent="0.25"/>
    <row r="437" ht="12.95" customHeight="1" x14ac:dyDescent="0.25"/>
    <row r="438" ht="12.95" customHeight="1" x14ac:dyDescent="0.25"/>
    <row r="439" ht="12.95" customHeight="1" x14ac:dyDescent="0.25"/>
    <row r="440" ht="12.95" customHeight="1" x14ac:dyDescent="0.25"/>
    <row r="441" ht="12.95" customHeight="1" x14ac:dyDescent="0.25"/>
    <row r="442" ht="12.95" customHeight="1" x14ac:dyDescent="0.25"/>
    <row r="443" ht="12.95" customHeight="1" x14ac:dyDescent="0.25"/>
    <row r="444" ht="12.95" customHeight="1" x14ac:dyDescent="0.25"/>
    <row r="445" ht="12.95" customHeight="1" x14ac:dyDescent="0.25"/>
    <row r="446" ht="12.95" customHeight="1" x14ac:dyDescent="0.25"/>
    <row r="447" ht="12.95" customHeight="1" x14ac:dyDescent="0.25"/>
    <row r="448" ht="12.95" customHeight="1" x14ac:dyDescent="0.25"/>
    <row r="449" ht="12.95" customHeight="1" x14ac:dyDescent="0.25"/>
    <row r="450" ht="12.95" customHeight="1" x14ac:dyDescent="0.25"/>
    <row r="451" ht="12.95" customHeight="1" x14ac:dyDescent="0.25"/>
    <row r="452" ht="12.95" customHeight="1" x14ac:dyDescent="0.25"/>
    <row r="453" ht="12.95" customHeight="1" x14ac:dyDescent="0.25"/>
    <row r="454" ht="12.95" customHeight="1" x14ac:dyDescent="0.25"/>
    <row r="455" ht="12.95" customHeight="1" x14ac:dyDescent="0.25"/>
    <row r="456" ht="12.95" customHeight="1" x14ac:dyDescent="0.25"/>
    <row r="457" ht="12.95" customHeight="1" x14ac:dyDescent="0.25"/>
    <row r="458" ht="12.95" customHeight="1" x14ac:dyDescent="0.25"/>
    <row r="459" ht="12.95" customHeight="1" x14ac:dyDescent="0.25"/>
    <row r="460" ht="12.95" customHeight="1" x14ac:dyDescent="0.25"/>
    <row r="461" ht="12.95" customHeight="1" x14ac:dyDescent="0.25"/>
    <row r="462" ht="12.95" customHeight="1" x14ac:dyDescent="0.25"/>
    <row r="463" ht="12.95" customHeight="1" x14ac:dyDescent="0.25"/>
    <row r="464" ht="12.95" customHeight="1" x14ac:dyDescent="0.25"/>
    <row r="465" ht="12.95" customHeight="1" x14ac:dyDescent="0.25"/>
    <row r="466" ht="12.95" customHeight="1" x14ac:dyDescent="0.25"/>
    <row r="467" ht="12.95" customHeight="1" x14ac:dyDescent="0.25"/>
    <row r="468" ht="12.95" customHeight="1" x14ac:dyDescent="0.25"/>
    <row r="469" ht="12.95" customHeight="1" x14ac:dyDescent="0.25"/>
    <row r="470" ht="12.95" customHeight="1" x14ac:dyDescent="0.25"/>
    <row r="471" ht="12.95" customHeight="1" x14ac:dyDescent="0.25"/>
    <row r="472" ht="12.95" customHeight="1" x14ac:dyDescent="0.25"/>
    <row r="473" ht="12.95" customHeight="1" x14ac:dyDescent="0.25"/>
    <row r="474" ht="12.95" customHeight="1" x14ac:dyDescent="0.25"/>
    <row r="475" ht="12.95" customHeight="1" x14ac:dyDescent="0.25"/>
    <row r="476" ht="12.95" customHeight="1" x14ac:dyDescent="0.25"/>
    <row r="477" ht="12.95" customHeight="1" x14ac:dyDescent="0.25"/>
    <row r="478" ht="12.95" customHeight="1" x14ac:dyDescent="0.25"/>
    <row r="479" ht="12.95" customHeight="1" x14ac:dyDescent="0.25"/>
    <row r="480" ht="12.9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4" manualBreakCount="4">
    <brk id="108" max="16383" man="1"/>
    <brk id="162" max="16383" man="1"/>
    <brk id="274" max="16383" man="1"/>
    <brk id="3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120" zoomScaleNormal="120" workbookViewId="0">
      <selection activeCell="G2" sqref="G2:G4"/>
    </sheetView>
  </sheetViews>
  <sheetFormatPr defaultColWidth="10.28515625" defaultRowHeight="11.25" x14ac:dyDescent="0.2"/>
  <cols>
    <col min="1" max="1" width="6.42578125" style="3" customWidth="1"/>
    <col min="2" max="2" width="59.5703125" style="3" customWidth="1"/>
    <col min="3" max="3" width="12.140625" style="3" customWidth="1"/>
    <col min="4" max="4" width="11" style="3" customWidth="1"/>
    <col min="5" max="6" width="9.7109375" style="3" customWidth="1"/>
    <col min="7" max="7" width="10.710937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9" ht="14.25" x14ac:dyDescent="0.2">
      <c r="A1" s="123"/>
      <c r="C1" s="2"/>
      <c r="D1" s="2"/>
      <c r="E1" s="2"/>
      <c r="F1" s="2"/>
      <c r="G1" s="2" t="s">
        <v>89</v>
      </c>
      <c r="H1" s="2"/>
    </row>
    <row r="2" spans="1:9" x14ac:dyDescent="0.2">
      <c r="C2" s="2"/>
      <c r="D2" s="2"/>
      <c r="E2" s="2"/>
      <c r="F2" s="2"/>
      <c r="G2" s="9" t="s">
        <v>244</v>
      </c>
      <c r="H2" s="2"/>
    </row>
    <row r="3" spans="1:9" x14ac:dyDescent="0.2">
      <c r="C3" s="2"/>
      <c r="D3" s="2"/>
      <c r="E3" s="2"/>
      <c r="F3" s="2"/>
      <c r="G3" s="9" t="s">
        <v>92</v>
      </c>
      <c r="H3" s="2"/>
    </row>
    <row r="4" spans="1:9" x14ac:dyDescent="0.2">
      <c r="B4" s="2"/>
      <c r="C4" s="9"/>
      <c r="D4" s="2"/>
      <c r="E4" s="9"/>
      <c r="F4" s="2"/>
      <c r="G4" s="9" t="s">
        <v>245</v>
      </c>
      <c r="H4" s="2"/>
    </row>
    <row r="5" spans="1:9" x14ac:dyDescent="0.2">
      <c r="B5" s="2"/>
      <c r="C5" s="9"/>
      <c r="D5" s="2"/>
      <c r="E5" s="9"/>
      <c r="F5" s="2"/>
      <c r="G5" s="9"/>
      <c r="H5" s="2"/>
    </row>
    <row r="6" spans="1:9" x14ac:dyDescent="0.2">
      <c r="B6" s="2"/>
      <c r="C6" s="9"/>
      <c r="D6" s="2"/>
      <c r="E6" s="9"/>
      <c r="F6" s="2"/>
      <c r="G6" s="2"/>
      <c r="H6" s="2"/>
    </row>
    <row r="7" spans="1:9" ht="12.75" x14ac:dyDescent="0.2">
      <c r="A7" s="124" t="s">
        <v>53</v>
      </c>
      <c r="B7" s="124"/>
      <c r="C7" s="124"/>
      <c r="D7" s="124"/>
      <c r="E7" s="124"/>
      <c r="F7" s="124"/>
      <c r="G7" s="124"/>
      <c r="H7" s="124"/>
      <c r="I7" s="124"/>
    </row>
    <row r="8" spans="1:9" ht="12.75" x14ac:dyDescent="0.2">
      <c r="A8" s="125"/>
      <c r="B8" s="125"/>
      <c r="C8" s="125"/>
      <c r="D8" s="125"/>
      <c r="E8" s="125"/>
      <c r="F8" s="125"/>
      <c r="G8" s="125"/>
      <c r="H8" s="125"/>
      <c r="I8" s="125"/>
    </row>
    <row r="9" spans="1:9" x14ac:dyDescent="0.2">
      <c r="I9" s="3" t="s">
        <v>2</v>
      </c>
    </row>
    <row r="10" spans="1:9" ht="22.5" x14ac:dyDescent="0.2">
      <c r="A10" s="126"/>
      <c r="B10" s="126"/>
      <c r="C10" s="127" t="s">
        <v>54</v>
      </c>
      <c r="D10" s="128" t="s">
        <v>55</v>
      </c>
      <c r="E10" s="129" t="s">
        <v>56</v>
      </c>
      <c r="F10" s="130"/>
      <c r="G10" s="129"/>
      <c r="H10" s="131" t="s">
        <v>57</v>
      </c>
      <c r="I10" s="132"/>
    </row>
    <row r="11" spans="1:9" ht="11.25" customHeight="1" x14ac:dyDescent="0.2">
      <c r="A11" s="133"/>
      <c r="B11" s="133"/>
      <c r="C11" s="134"/>
      <c r="D11" s="135" t="s">
        <v>58</v>
      </c>
      <c r="E11" s="136"/>
      <c r="F11" s="136"/>
      <c r="G11" s="129"/>
      <c r="H11" s="137" t="s">
        <v>59</v>
      </c>
      <c r="I11" s="130"/>
    </row>
    <row r="12" spans="1:9" ht="11.25" customHeight="1" x14ac:dyDescent="0.2">
      <c r="A12" s="133"/>
      <c r="B12" s="133"/>
      <c r="C12" s="134" t="s">
        <v>60</v>
      </c>
      <c r="D12" s="135" t="s">
        <v>61</v>
      </c>
      <c r="E12" s="134" t="s">
        <v>62</v>
      </c>
      <c r="F12" s="134" t="s">
        <v>62</v>
      </c>
      <c r="G12" s="138"/>
      <c r="H12" s="138"/>
      <c r="I12" s="138"/>
    </row>
    <row r="13" spans="1:9" ht="11.25" customHeight="1" x14ac:dyDescent="0.2">
      <c r="A13" s="133" t="s">
        <v>63</v>
      </c>
      <c r="B13" s="133" t="s">
        <v>64</v>
      </c>
      <c r="C13" s="134" t="s">
        <v>65</v>
      </c>
      <c r="D13" s="135" t="s">
        <v>66</v>
      </c>
      <c r="E13" s="134" t="s">
        <v>67</v>
      </c>
      <c r="F13" s="134" t="s">
        <v>68</v>
      </c>
      <c r="G13" s="134" t="s">
        <v>69</v>
      </c>
      <c r="H13" s="139" t="s">
        <v>70</v>
      </c>
      <c r="I13" s="139" t="s">
        <v>70</v>
      </c>
    </row>
    <row r="14" spans="1:9" ht="11.25" customHeight="1" x14ac:dyDescent="0.2">
      <c r="A14" s="133"/>
      <c r="B14" s="133"/>
      <c r="C14" s="134" t="s">
        <v>71</v>
      </c>
      <c r="D14" s="135" t="s">
        <v>72</v>
      </c>
      <c r="E14" s="134" t="s">
        <v>73</v>
      </c>
      <c r="F14" s="134" t="s">
        <v>74</v>
      </c>
      <c r="G14" s="134" t="s">
        <v>75</v>
      </c>
      <c r="H14" s="139" t="s">
        <v>76</v>
      </c>
      <c r="I14" s="139" t="s">
        <v>77</v>
      </c>
    </row>
    <row r="15" spans="1:9" ht="15" x14ac:dyDescent="0.2">
      <c r="A15" s="133"/>
      <c r="B15" s="133"/>
      <c r="C15" s="134"/>
      <c r="D15" s="135" t="s">
        <v>78</v>
      </c>
      <c r="E15" s="138"/>
      <c r="F15" s="134"/>
      <c r="G15" s="138"/>
      <c r="H15" s="139" t="s">
        <v>79</v>
      </c>
      <c r="I15" s="140"/>
    </row>
    <row r="16" spans="1:9" ht="15" x14ac:dyDescent="0.2">
      <c r="A16" s="141"/>
      <c r="B16" s="141"/>
      <c r="C16" s="142"/>
      <c r="D16" s="143" t="s">
        <v>80</v>
      </c>
      <c r="E16" s="142"/>
      <c r="F16" s="142"/>
      <c r="G16" s="142"/>
      <c r="H16" s="144"/>
      <c r="I16" s="144"/>
    </row>
    <row r="17" spans="1:12" x14ac:dyDescent="0.2">
      <c r="A17" s="145">
        <v>1</v>
      </c>
      <c r="B17" s="146">
        <v>2</v>
      </c>
      <c r="C17" s="145">
        <v>3</v>
      </c>
      <c r="D17" s="145">
        <v>4</v>
      </c>
      <c r="E17" s="145">
        <v>5</v>
      </c>
      <c r="F17" s="145">
        <v>6</v>
      </c>
      <c r="G17" s="145">
        <v>7</v>
      </c>
      <c r="H17" s="145">
        <v>8</v>
      </c>
      <c r="I17" s="145">
        <v>9</v>
      </c>
    </row>
    <row r="18" spans="1:12" s="151" customFormat="1" ht="12.75" x14ac:dyDescent="0.2">
      <c r="A18" s="147"/>
      <c r="B18" s="148" t="s">
        <v>81</v>
      </c>
      <c r="C18" s="131"/>
      <c r="D18" s="149">
        <v>118558772</v>
      </c>
      <c r="E18" s="149">
        <v>41044571</v>
      </c>
      <c r="F18" s="149">
        <v>77514201</v>
      </c>
      <c r="G18" s="149">
        <v>32583368</v>
      </c>
      <c r="H18" s="149">
        <v>11112963</v>
      </c>
      <c r="I18" s="149">
        <v>21470405</v>
      </c>
      <c r="J18" s="150"/>
      <c r="K18" s="150"/>
    </row>
    <row r="19" spans="1:12" s="151" customFormat="1" ht="12.75" x14ac:dyDescent="0.2">
      <c r="A19" s="152"/>
      <c r="B19" s="153" t="s">
        <v>82</v>
      </c>
      <c r="C19" s="154"/>
      <c r="D19" s="155">
        <v>32799741</v>
      </c>
      <c r="E19" s="155">
        <v>3973815</v>
      </c>
      <c r="F19" s="155">
        <v>28825926</v>
      </c>
      <c r="G19" s="155">
        <v>14064906</v>
      </c>
      <c r="H19" s="155">
        <v>1446293</v>
      </c>
      <c r="I19" s="155">
        <v>12618613</v>
      </c>
      <c r="J19" s="150"/>
      <c r="K19" s="156"/>
      <c r="L19" s="156"/>
    </row>
    <row r="20" spans="1:12" s="151" customFormat="1" ht="12.75" x14ac:dyDescent="0.2">
      <c r="A20" s="152"/>
      <c r="B20" s="192" t="s">
        <v>83</v>
      </c>
      <c r="C20" s="193"/>
      <c r="D20" s="194">
        <v>85759031</v>
      </c>
      <c r="E20" s="194">
        <v>37070756</v>
      </c>
      <c r="F20" s="194">
        <v>48688275</v>
      </c>
      <c r="G20" s="194">
        <v>18518462</v>
      </c>
      <c r="H20" s="194">
        <v>9666670</v>
      </c>
      <c r="I20" s="194">
        <v>8851792</v>
      </c>
      <c r="J20" s="150"/>
      <c r="K20" s="156"/>
    </row>
    <row r="21" spans="1:12" s="151" customFormat="1" ht="23.25" thickBot="1" x14ac:dyDescent="0.25">
      <c r="A21" s="195" t="s">
        <v>84</v>
      </c>
      <c r="B21" s="196" t="s">
        <v>85</v>
      </c>
      <c r="C21" s="197"/>
      <c r="D21" s="198">
        <v>101561395</v>
      </c>
      <c r="E21" s="198">
        <v>32995676</v>
      </c>
      <c r="F21" s="198">
        <v>68565719</v>
      </c>
      <c r="G21" s="198">
        <v>27198286</v>
      </c>
      <c r="H21" s="198">
        <v>8778210</v>
      </c>
      <c r="I21" s="199">
        <v>18420076</v>
      </c>
      <c r="J21" s="150"/>
      <c r="K21" s="156"/>
    </row>
    <row r="22" spans="1:12" s="151" customFormat="1" ht="33.75" x14ac:dyDescent="0.2">
      <c r="A22" s="170" t="s">
        <v>246</v>
      </c>
      <c r="B22" s="175" t="s">
        <v>247</v>
      </c>
      <c r="C22" s="171"/>
      <c r="D22" s="172"/>
      <c r="E22" s="172"/>
      <c r="F22" s="172"/>
      <c r="G22" s="172"/>
      <c r="H22" s="172"/>
      <c r="I22" s="173"/>
      <c r="J22" s="150"/>
      <c r="K22" s="156"/>
    </row>
    <row r="23" spans="1:12" s="151" customFormat="1" ht="15" x14ac:dyDescent="0.25">
      <c r="A23" s="157"/>
      <c r="B23" s="158" t="s">
        <v>56</v>
      </c>
      <c r="C23" s="159"/>
      <c r="D23" s="160"/>
      <c r="E23" s="160"/>
      <c r="F23" s="160"/>
      <c r="G23" s="160"/>
      <c r="H23" s="160"/>
      <c r="I23" s="161"/>
      <c r="J23" s="150"/>
      <c r="K23" s="156"/>
    </row>
    <row r="24" spans="1:12" s="151" customFormat="1" x14ac:dyDescent="0.2">
      <c r="A24" s="162"/>
      <c r="B24" s="163" t="s">
        <v>248</v>
      </c>
      <c r="C24" s="164" t="s">
        <v>249</v>
      </c>
      <c r="D24" s="165">
        <f>SUM(E24,F24)</f>
        <v>302627</v>
      </c>
      <c r="E24" s="165">
        <v>252539</v>
      </c>
      <c r="F24" s="165">
        <v>50088</v>
      </c>
      <c r="G24" s="165"/>
      <c r="H24" s="165"/>
      <c r="I24" s="165"/>
      <c r="J24" s="150"/>
      <c r="K24" s="156"/>
    </row>
    <row r="25" spans="1:12" s="151" customFormat="1" x14ac:dyDescent="0.2">
      <c r="A25" s="166"/>
      <c r="B25" s="167" t="s">
        <v>86</v>
      </c>
      <c r="C25" s="168" t="s">
        <v>250</v>
      </c>
      <c r="D25" s="169"/>
      <c r="E25" s="169"/>
      <c r="F25" s="169"/>
      <c r="G25" s="169">
        <f>SUM(H25,I25)</f>
        <v>64851</v>
      </c>
      <c r="H25" s="169">
        <v>51434</v>
      </c>
      <c r="I25" s="169">
        <v>13417</v>
      </c>
      <c r="J25" s="150"/>
      <c r="K25" s="156"/>
    </row>
    <row r="26" spans="1:12" s="151" customFormat="1" ht="33.75" x14ac:dyDescent="0.2">
      <c r="A26" s="170" t="s">
        <v>251</v>
      </c>
      <c r="B26" s="257" t="s">
        <v>252</v>
      </c>
      <c r="C26" s="171"/>
      <c r="D26" s="172"/>
      <c r="E26" s="172"/>
      <c r="F26" s="172"/>
      <c r="G26" s="172"/>
      <c r="H26" s="172"/>
      <c r="I26" s="173"/>
      <c r="J26" s="150"/>
      <c r="K26" s="156"/>
    </row>
    <row r="27" spans="1:12" s="151" customFormat="1" ht="15" x14ac:dyDescent="0.25">
      <c r="A27" s="157"/>
      <c r="B27" s="158" t="s">
        <v>56</v>
      </c>
      <c r="C27" s="159"/>
      <c r="D27" s="160"/>
      <c r="E27" s="160"/>
      <c r="F27" s="160"/>
      <c r="G27" s="160"/>
      <c r="H27" s="160"/>
      <c r="I27" s="161"/>
      <c r="J27" s="150"/>
      <c r="K27" s="156"/>
    </row>
    <row r="28" spans="1:12" s="151" customFormat="1" x14ac:dyDescent="0.2">
      <c r="A28" s="162"/>
      <c r="B28" s="163" t="s">
        <v>248</v>
      </c>
      <c r="C28" s="164" t="s">
        <v>253</v>
      </c>
      <c r="D28" s="258">
        <f>SUM(E28:F28)</f>
        <v>32518261</v>
      </c>
      <c r="E28" s="165">
        <f>11406009-700</f>
        <v>11405309</v>
      </c>
      <c r="F28" s="165">
        <f>21112252+700</f>
        <v>21112952</v>
      </c>
      <c r="G28" s="165">
        <f>SUM(H28,I28)</f>
        <v>5451000</v>
      </c>
      <c r="H28" s="165">
        <v>3000000</v>
      </c>
      <c r="I28" s="165">
        <v>2451000</v>
      </c>
      <c r="J28" s="150"/>
      <c r="K28" s="156"/>
    </row>
    <row r="29" spans="1:12" s="151" customFormat="1" x14ac:dyDescent="0.2">
      <c r="A29" s="166"/>
      <c r="B29" s="167" t="s">
        <v>86</v>
      </c>
      <c r="C29" s="168" t="s">
        <v>254</v>
      </c>
      <c r="D29" s="169"/>
      <c r="E29" s="169"/>
      <c r="F29" s="169"/>
      <c r="G29" s="259">
        <f>SUM(H29,I29)</f>
        <v>32000</v>
      </c>
      <c r="H29" s="169">
        <f>11801-700</f>
        <v>11101</v>
      </c>
      <c r="I29" s="205">
        <f>20199+700</f>
        <v>20899</v>
      </c>
      <c r="J29" s="150"/>
      <c r="K29" s="156"/>
    </row>
    <row r="30" spans="1:12" s="151" customFormat="1" ht="33.75" x14ac:dyDescent="0.2">
      <c r="A30" s="170" t="s">
        <v>121</v>
      </c>
      <c r="B30" s="260" t="s">
        <v>255</v>
      </c>
      <c r="C30" s="171"/>
      <c r="D30" s="172"/>
      <c r="E30" s="172"/>
      <c r="F30" s="172"/>
      <c r="G30" s="172"/>
      <c r="H30" s="172"/>
      <c r="I30" s="173"/>
      <c r="J30" s="150"/>
      <c r="K30" s="156"/>
    </row>
    <row r="31" spans="1:12" s="151" customFormat="1" ht="15" x14ac:dyDescent="0.25">
      <c r="A31" s="157"/>
      <c r="B31" s="158" t="s">
        <v>56</v>
      </c>
      <c r="C31" s="159"/>
      <c r="D31" s="160"/>
      <c r="E31" s="160"/>
      <c r="F31" s="160"/>
      <c r="G31" s="160"/>
      <c r="H31" s="160"/>
      <c r="I31" s="161"/>
      <c r="J31" s="150"/>
      <c r="K31" s="156"/>
    </row>
    <row r="32" spans="1:12" s="151" customFormat="1" ht="22.5" x14ac:dyDescent="0.2">
      <c r="A32" s="162"/>
      <c r="B32" s="174" t="s">
        <v>122</v>
      </c>
      <c r="C32" s="164" t="s">
        <v>123</v>
      </c>
      <c r="D32" s="165">
        <f>SUM(E32:F32)</f>
        <v>308320</v>
      </c>
      <c r="E32" s="165">
        <v>0</v>
      </c>
      <c r="F32" s="165">
        <v>308320</v>
      </c>
      <c r="G32" s="165"/>
      <c r="H32" s="165"/>
      <c r="I32" s="165"/>
      <c r="J32" s="150"/>
      <c r="K32" s="156"/>
    </row>
    <row r="33" spans="1:11" s="151" customFormat="1" x14ac:dyDescent="0.2">
      <c r="A33" s="166"/>
      <c r="B33" s="167" t="s">
        <v>86</v>
      </c>
      <c r="C33" s="168" t="s">
        <v>124</v>
      </c>
      <c r="D33" s="169"/>
      <c r="E33" s="169"/>
      <c r="F33" s="169"/>
      <c r="G33" s="169">
        <f>SUM(H33,I33)</f>
        <v>308320</v>
      </c>
      <c r="H33" s="169">
        <v>0</v>
      </c>
      <c r="I33" s="169">
        <v>308320</v>
      </c>
      <c r="J33" s="150"/>
      <c r="K33" s="156"/>
    </row>
    <row r="34" spans="1:11" ht="13.5" thickBot="1" x14ac:dyDescent="0.25">
      <c r="A34" s="195" t="s">
        <v>125</v>
      </c>
      <c r="B34" s="196" t="s">
        <v>126</v>
      </c>
      <c r="C34" s="261"/>
      <c r="D34" s="262">
        <f>SUM(D37,D41,D45,D49,D53)</f>
        <v>255000</v>
      </c>
      <c r="E34" s="262">
        <f t="shared" ref="E34:F34" si="0">SUM(E37,E41,E45,E49,E53)</f>
        <v>0</v>
      </c>
      <c r="F34" s="262">
        <f t="shared" si="0"/>
        <v>255000</v>
      </c>
      <c r="G34" s="262">
        <f>SUM(G38,G42,G46,G50,G54)</f>
        <v>255000</v>
      </c>
      <c r="H34" s="262">
        <f t="shared" ref="H34:I34" si="1">SUM(H38,H42,H46,H50,H54)</f>
        <v>0</v>
      </c>
      <c r="I34" s="263">
        <f t="shared" si="1"/>
        <v>255000</v>
      </c>
    </row>
    <row r="35" spans="1:11" ht="22.5" x14ac:dyDescent="0.2">
      <c r="A35" s="200" t="s">
        <v>127</v>
      </c>
      <c r="B35" s="201" t="s">
        <v>128</v>
      </c>
      <c r="C35" s="202"/>
      <c r="D35" s="203"/>
      <c r="E35" s="203"/>
      <c r="F35" s="203"/>
      <c r="G35" s="203"/>
      <c r="H35" s="203"/>
      <c r="I35" s="204"/>
    </row>
    <row r="36" spans="1:11" ht="15" x14ac:dyDescent="0.25">
      <c r="A36" s="157"/>
      <c r="B36" s="158" t="s">
        <v>56</v>
      </c>
      <c r="C36" s="159"/>
      <c r="D36" s="160"/>
      <c r="E36" s="160"/>
      <c r="F36" s="160"/>
      <c r="G36" s="160"/>
      <c r="H36" s="160"/>
      <c r="I36" s="161"/>
    </row>
    <row r="37" spans="1:11" x14ac:dyDescent="0.2">
      <c r="A37" s="162"/>
      <c r="B37" s="163" t="s">
        <v>129</v>
      </c>
      <c r="C37" s="164" t="s">
        <v>87</v>
      </c>
      <c r="D37" s="165">
        <f>SUM(E37:F37)</f>
        <v>255000</v>
      </c>
      <c r="E37" s="165"/>
      <c r="F37" s="165">
        <f>100000+155000</f>
        <v>255000</v>
      </c>
      <c r="G37" s="165"/>
      <c r="H37" s="165"/>
      <c r="I37" s="165"/>
    </row>
    <row r="38" spans="1:11" x14ac:dyDescent="0.2">
      <c r="A38" s="166"/>
      <c r="B38" s="167" t="s">
        <v>86</v>
      </c>
      <c r="C38" s="168" t="s">
        <v>88</v>
      </c>
      <c r="D38" s="169"/>
      <c r="E38" s="169"/>
      <c r="F38" s="169"/>
      <c r="G38" s="169">
        <f>SUM(H38,I38)</f>
        <v>255000</v>
      </c>
      <c r="H38" s="169"/>
      <c r="I38" s="205">
        <f>100000+155000</f>
        <v>255000</v>
      </c>
    </row>
    <row r="39" spans="1:11" x14ac:dyDescent="0.2">
      <c r="A39" s="5"/>
      <c r="D39" s="4"/>
      <c r="E39" s="4"/>
      <c r="F39" s="4"/>
      <c r="G39" s="4"/>
      <c r="H39" s="4"/>
      <c r="I39" s="4"/>
    </row>
    <row r="40" spans="1:11" x14ac:dyDescent="0.2">
      <c r="A40" s="5"/>
      <c r="D40" s="4"/>
      <c r="E40" s="4"/>
      <c r="F40" s="4"/>
      <c r="G40" s="4"/>
      <c r="H40" s="4"/>
      <c r="I40" s="4"/>
    </row>
    <row r="41" spans="1:11" x14ac:dyDescent="0.2">
      <c r="A41" s="5"/>
      <c r="D41" s="4"/>
      <c r="E41" s="4"/>
      <c r="F41" s="4"/>
      <c r="G41" s="4"/>
      <c r="H41" s="4"/>
      <c r="I41" s="4"/>
    </row>
    <row r="42" spans="1:11" x14ac:dyDescent="0.2">
      <c r="A42" s="5"/>
      <c r="D42" s="4"/>
      <c r="E42" s="4"/>
      <c r="F42" s="4"/>
      <c r="G42" s="4"/>
      <c r="H42" s="4"/>
      <c r="I42" s="4"/>
    </row>
    <row r="43" spans="1:11" x14ac:dyDescent="0.2">
      <c r="A43" s="5"/>
      <c r="D43" s="4"/>
      <c r="E43" s="4"/>
      <c r="F43" s="4"/>
      <c r="G43" s="4"/>
      <c r="H43" s="4"/>
      <c r="I43" s="4"/>
    </row>
    <row r="44" spans="1:11" x14ac:dyDescent="0.2">
      <c r="A44" s="5"/>
      <c r="D44" s="4"/>
      <c r="E44" s="4"/>
      <c r="F44" s="4"/>
      <c r="G44" s="4"/>
      <c r="H44" s="4"/>
      <c r="I44" s="4"/>
    </row>
    <row r="45" spans="1:11" x14ac:dyDescent="0.2">
      <c r="A45" s="5"/>
      <c r="D45" s="4"/>
      <c r="E45" s="4"/>
      <c r="F45" s="4"/>
      <c r="G45" s="4"/>
      <c r="H45" s="4"/>
      <c r="I45" s="4"/>
    </row>
    <row r="46" spans="1:11" x14ac:dyDescent="0.2">
      <c r="A46" s="6"/>
      <c r="D46" s="7"/>
      <c r="E46" s="7"/>
      <c r="F46" s="7"/>
      <c r="G46" s="7"/>
      <c r="H46" s="7"/>
      <c r="I46" s="7"/>
    </row>
    <row r="47" spans="1:11" x14ac:dyDescent="0.2">
      <c r="A47" s="6"/>
    </row>
    <row r="48" spans="1:11" x14ac:dyDescent="0.2">
      <c r="A48" s="6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1"/>
  <sheetViews>
    <sheetView zoomScale="120" zoomScaleNormal="120" workbookViewId="0">
      <selection activeCell="F22" sqref="F22"/>
    </sheetView>
  </sheetViews>
  <sheetFormatPr defaultRowHeight="15" x14ac:dyDescent="0.25"/>
  <cols>
    <col min="1" max="1" width="4.28515625" style="176" customWidth="1"/>
    <col min="2" max="2" width="8.7109375" style="176" customWidth="1"/>
    <col min="3" max="3" width="5.5703125" style="176" customWidth="1"/>
    <col min="4" max="5" width="10.5703125" style="176" customWidth="1"/>
    <col min="6" max="6" width="10.28515625" style="176" customWidth="1"/>
    <col min="7" max="7" width="13.28515625" style="176" customWidth="1"/>
    <col min="8" max="8" width="14.28515625" hidden="1" customWidth="1"/>
    <col min="9" max="9" width="12.7109375" customWidth="1"/>
    <col min="10" max="10" width="10" customWidth="1"/>
    <col min="76" max="256" width="9.140625" style="176"/>
    <col min="257" max="257" width="4.28515625" style="176" customWidth="1"/>
    <col min="258" max="258" width="8.7109375" style="176" customWidth="1"/>
    <col min="259" max="259" width="5.5703125" style="176" customWidth="1"/>
    <col min="260" max="261" width="10.5703125" style="176" customWidth="1"/>
    <col min="262" max="262" width="10.28515625" style="176" customWidth="1"/>
    <col min="263" max="263" width="13.28515625" style="176" customWidth="1"/>
    <col min="264" max="264" width="0" style="176" hidden="1" customWidth="1"/>
    <col min="265" max="265" width="12.7109375" style="176" customWidth="1"/>
    <col min="266" max="266" width="10" style="176" customWidth="1"/>
    <col min="267" max="512" width="9.140625" style="176"/>
    <col min="513" max="513" width="4.28515625" style="176" customWidth="1"/>
    <col min="514" max="514" width="8.7109375" style="176" customWidth="1"/>
    <col min="515" max="515" width="5.5703125" style="176" customWidth="1"/>
    <col min="516" max="517" width="10.5703125" style="176" customWidth="1"/>
    <col min="518" max="518" width="10.28515625" style="176" customWidth="1"/>
    <col min="519" max="519" width="13.28515625" style="176" customWidth="1"/>
    <col min="520" max="520" width="0" style="176" hidden="1" customWidth="1"/>
    <col min="521" max="521" width="12.7109375" style="176" customWidth="1"/>
    <col min="522" max="522" width="10" style="176" customWidth="1"/>
    <col min="523" max="768" width="9.140625" style="176"/>
    <col min="769" max="769" width="4.28515625" style="176" customWidth="1"/>
    <col min="770" max="770" width="8.7109375" style="176" customWidth="1"/>
    <col min="771" max="771" width="5.5703125" style="176" customWidth="1"/>
    <col min="772" max="773" width="10.5703125" style="176" customWidth="1"/>
    <col min="774" max="774" width="10.28515625" style="176" customWidth="1"/>
    <col min="775" max="775" width="13.28515625" style="176" customWidth="1"/>
    <col min="776" max="776" width="0" style="176" hidden="1" customWidth="1"/>
    <col min="777" max="777" width="12.7109375" style="176" customWidth="1"/>
    <col min="778" max="778" width="10" style="176" customWidth="1"/>
    <col min="779" max="1024" width="9.140625" style="176"/>
    <col min="1025" max="1025" width="4.28515625" style="176" customWidth="1"/>
    <col min="1026" max="1026" width="8.7109375" style="176" customWidth="1"/>
    <col min="1027" max="1027" width="5.5703125" style="176" customWidth="1"/>
    <col min="1028" max="1029" width="10.5703125" style="176" customWidth="1"/>
    <col min="1030" max="1030" width="10.28515625" style="176" customWidth="1"/>
    <col min="1031" max="1031" width="13.28515625" style="176" customWidth="1"/>
    <col min="1032" max="1032" width="0" style="176" hidden="1" customWidth="1"/>
    <col min="1033" max="1033" width="12.7109375" style="176" customWidth="1"/>
    <col min="1034" max="1034" width="10" style="176" customWidth="1"/>
    <col min="1035" max="1280" width="9.140625" style="176"/>
    <col min="1281" max="1281" width="4.28515625" style="176" customWidth="1"/>
    <col min="1282" max="1282" width="8.7109375" style="176" customWidth="1"/>
    <col min="1283" max="1283" width="5.5703125" style="176" customWidth="1"/>
    <col min="1284" max="1285" width="10.5703125" style="176" customWidth="1"/>
    <col min="1286" max="1286" width="10.28515625" style="176" customWidth="1"/>
    <col min="1287" max="1287" width="13.28515625" style="176" customWidth="1"/>
    <col min="1288" max="1288" width="0" style="176" hidden="1" customWidth="1"/>
    <col min="1289" max="1289" width="12.7109375" style="176" customWidth="1"/>
    <col min="1290" max="1290" width="10" style="176" customWidth="1"/>
    <col min="1291" max="1536" width="9.140625" style="176"/>
    <col min="1537" max="1537" width="4.28515625" style="176" customWidth="1"/>
    <col min="1538" max="1538" width="8.7109375" style="176" customWidth="1"/>
    <col min="1539" max="1539" width="5.5703125" style="176" customWidth="1"/>
    <col min="1540" max="1541" width="10.5703125" style="176" customWidth="1"/>
    <col min="1542" max="1542" width="10.28515625" style="176" customWidth="1"/>
    <col min="1543" max="1543" width="13.28515625" style="176" customWidth="1"/>
    <col min="1544" max="1544" width="0" style="176" hidden="1" customWidth="1"/>
    <col min="1545" max="1545" width="12.7109375" style="176" customWidth="1"/>
    <col min="1546" max="1546" width="10" style="176" customWidth="1"/>
    <col min="1547" max="1792" width="9.140625" style="176"/>
    <col min="1793" max="1793" width="4.28515625" style="176" customWidth="1"/>
    <col min="1794" max="1794" width="8.7109375" style="176" customWidth="1"/>
    <col min="1795" max="1795" width="5.5703125" style="176" customWidth="1"/>
    <col min="1796" max="1797" width="10.5703125" style="176" customWidth="1"/>
    <col min="1798" max="1798" width="10.28515625" style="176" customWidth="1"/>
    <col min="1799" max="1799" width="13.28515625" style="176" customWidth="1"/>
    <col min="1800" max="1800" width="0" style="176" hidden="1" customWidth="1"/>
    <col min="1801" max="1801" width="12.7109375" style="176" customWidth="1"/>
    <col min="1802" max="1802" width="10" style="176" customWidth="1"/>
    <col min="1803" max="2048" width="9.140625" style="176"/>
    <col min="2049" max="2049" width="4.28515625" style="176" customWidth="1"/>
    <col min="2050" max="2050" width="8.7109375" style="176" customWidth="1"/>
    <col min="2051" max="2051" width="5.5703125" style="176" customWidth="1"/>
    <col min="2052" max="2053" width="10.5703125" style="176" customWidth="1"/>
    <col min="2054" max="2054" width="10.28515625" style="176" customWidth="1"/>
    <col min="2055" max="2055" width="13.28515625" style="176" customWidth="1"/>
    <col min="2056" max="2056" width="0" style="176" hidden="1" customWidth="1"/>
    <col min="2057" max="2057" width="12.7109375" style="176" customWidth="1"/>
    <col min="2058" max="2058" width="10" style="176" customWidth="1"/>
    <col min="2059" max="2304" width="9.140625" style="176"/>
    <col min="2305" max="2305" width="4.28515625" style="176" customWidth="1"/>
    <col min="2306" max="2306" width="8.7109375" style="176" customWidth="1"/>
    <col min="2307" max="2307" width="5.5703125" style="176" customWidth="1"/>
    <col min="2308" max="2309" width="10.5703125" style="176" customWidth="1"/>
    <col min="2310" max="2310" width="10.28515625" style="176" customWidth="1"/>
    <col min="2311" max="2311" width="13.28515625" style="176" customWidth="1"/>
    <col min="2312" max="2312" width="0" style="176" hidden="1" customWidth="1"/>
    <col min="2313" max="2313" width="12.7109375" style="176" customWidth="1"/>
    <col min="2314" max="2314" width="10" style="176" customWidth="1"/>
    <col min="2315" max="2560" width="9.140625" style="176"/>
    <col min="2561" max="2561" width="4.28515625" style="176" customWidth="1"/>
    <col min="2562" max="2562" width="8.7109375" style="176" customWidth="1"/>
    <col min="2563" max="2563" width="5.5703125" style="176" customWidth="1"/>
    <col min="2564" max="2565" width="10.5703125" style="176" customWidth="1"/>
    <col min="2566" max="2566" width="10.28515625" style="176" customWidth="1"/>
    <col min="2567" max="2567" width="13.28515625" style="176" customWidth="1"/>
    <col min="2568" max="2568" width="0" style="176" hidden="1" customWidth="1"/>
    <col min="2569" max="2569" width="12.7109375" style="176" customWidth="1"/>
    <col min="2570" max="2570" width="10" style="176" customWidth="1"/>
    <col min="2571" max="2816" width="9.140625" style="176"/>
    <col min="2817" max="2817" width="4.28515625" style="176" customWidth="1"/>
    <col min="2818" max="2818" width="8.7109375" style="176" customWidth="1"/>
    <col min="2819" max="2819" width="5.5703125" style="176" customWidth="1"/>
    <col min="2820" max="2821" width="10.5703125" style="176" customWidth="1"/>
    <col min="2822" max="2822" width="10.28515625" style="176" customWidth="1"/>
    <col min="2823" max="2823" width="13.28515625" style="176" customWidth="1"/>
    <col min="2824" max="2824" width="0" style="176" hidden="1" customWidth="1"/>
    <col min="2825" max="2825" width="12.7109375" style="176" customWidth="1"/>
    <col min="2826" max="2826" width="10" style="176" customWidth="1"/>
    <col min="2827" max="3072" width="9.140625" style="176"/>
    <col min="3073" max="3073" width="4.28515625" style="176" customWidth="1"/>
    <col min="3074" max="3074" width="8.7109375" style="176" customWidth="1"/>
    <col min="3075" max="3075" width="5.5703125" style="176" customWidth="1"/>
    <col min="3076" max="3077" width="10.5703125" style="176" customWidth="1"/>
    <col min="3078" max="3078" width="10.28515625" style="176" customWidth="1"/>
    <col min="3079" max="3079" width="13.28515625" style="176" customWidth="1"/>
    <col min="3080" max="3080" width="0" style="176" hidden="1" customWidth="1"/>
    <col min="3081" max="3081" width="12.7109375" style="176" customWidth="1"/>
    <col min="3082" max="3082" width="10" style="176" customWidth="1"/>
    <col min="3083" max="3328" width="9.140625" style="176"/>
    <col min="3329" max="3329" width="4.28515625" style="176" customWidth="1"/>
    <col min="3330" max="3330" width="8.7109375" style="176" customWidth="1"/>
    <col min="3331" max="3331" width="5.5703125" style="176" customWidth="1"/>
    <col min="3332" max="3333" width="10.5703125" style="176" customWidth="1"/>
    <col min="3334" max="3334" width="10.28515625" style="176" customWidth="1"/>
    <col min="3335" max="3335" width="13.28515625" style="176" customWidth="1"/>
    <col min="3336" max="3336" width="0" style="176" hidden="1" customWidth="1"/>
    <col min="3337" max="3337" width="12.7109375" style="176" customWidth="1"/>
    <col min="3338" max="3338" width="10" style="176" customWidth="1"/>
    <col min="3339" max="3584" width="9.140625" style="176"/>
    <col min="3585" max="3585" width="4.28515625" style="176" customWidth="1"/>
    <col min="3586" max="3586" width="8.7109375" style="176" customWidth="1"/>
    <col min="3587" max="3587" width="5.5703125" style="176" customWidth="1"/>
    <col min="3588" max="3589" width="10.5703125" style="176" customWidth="1"/>
    <col min="3590" max="3590" width="10.28515625" style="176" customWidth="1"/>
    <col min="3591" max="3591" width="13.28515625" style="176" customWidth="1"/>
    <col min="3592" max="3592" width="0" style="176" hidden="1" customWidth="1"/>
    <col min="3593" max="3593" width="12.7109375" style="176" customWidth="1"/>
    <col min="3594" max="3594" width="10" style="176" customWidth="1"/>
    <col min="3595" max="3840" width="9.140625" style="176"/>
    <col min="3841" max="3841" width="4.28515625" style="176" customWidth="1"/>
    <col min="3842" max="3842" width="8.7109375" style="176" customWidth="1"/>
    <col min="3843" max="3843" width="5.5703125" style="176" customWidth="1"/>
    <col min="3844" max="3845" width="10.5703125" style="176" customWidth="1"/>
    <col min="3846" max="3846" width="10.28515625" style="176" customWidth="1"/>
    <col min="3847" max="3847" width="13.28515625" style="176" customWidth="1"/>
    <col min="3848" max="3848" width="0" style="176" hidden="1" customWidth="1"/>
    <col min="3849" max="3849" width="12.7109375" style="176" customWidth="1"/>
    <col min="3850" max="3850" width="10" style="176" customWidth="1"/>
    <col min="3851" max="4096" width="9.140625" style="176"/>
    <col min="4097" max="4097" width="4.28515625" style="176" customWidth="1"/>
    <col min="4098" max="4098" width="8.7109375" style="176" customWidth="1"/>
    <col min="4099" max="4099" width="5.5703125" style="176" customWidth="1"/>
    <col min="4100" max="4101" width="10.5703125" style="176" customWidth="1"/>
    <col min="4102" max="4102" width="10.28515625" style="176" customWidth="1"/>
    <col min="4103" max="4103" width="13.28515625" style="176" customWidth="1"/>
    <col min="4104" max="4104" width="0" style="176" hidden="1" customWidth="1"/>
    <col min="4105" max="4105" width="12.7109375" style="176" customWidth="1"/>
    <col min="4106" max="4106" width="10" style="176" customWidth="1"/>
    <col min="4107" max="4352" width="9.140625" style="176"/>
    <col min="4353" max="4353" width="4.28515625" style="176" customWidth="1"/>
    <col min="4354" max="4354" width="8.7109375" style="176" customWidth="1"/>
    <col min="4355" max="4355" width="5.5703125" style="176" customWidth="1"/>
    <col min="4356" max="4357" width="10.5703125" style="176" customWidth="1"/>
    <col min="4358" max="4358" width="10.28515625" style="176" customWidth="1"/>
    <col min="4359" max="4359" width="13.28515625" style="176" customWidth="1"/>
    <col min="4360" max="4360" width="0" style="176" hidden="1" customWidth="1"/>
    <col min="4361" max="4361" width="12.7109375" style="176" customWidth="1"/>
    <col min="4362" max="4362" width="10" style="176" customWidth="1"/>
    <col min="4363" max="4608" width="9.140625" style="176"/>
    <col min="4609" max="4609" width="4.28515625" style="176" customWidth="1"/>
    <col min="4610" max="4610" width="8.7109375" style="176" customWidth="1"/>
    <col min="4611" max="4611" width="5.5703125" style="176" customWidth="1"/>
    <col min="4612" max="4613" width="10.5703125" style="176" customWidth="1"/>
    <col min="4614" max="4614" width="10.28515625" style="176" customWidth="1"/>
    <col min="4615" max="4615" width="13.28515625" style="176" customWidth="1"/>
    <col min="4616" max="4616" width="0" style="176" hidden="1" customWidth="1"/>
    <col min="4617" max="4617" width="12.7109375" style="176" customWidth="1"/>
    <col min="4618" max="4618" width="10" style="176" customWidth="1"/>
    <col min="4619" max="4864" width="9.140625" style="176"/>
    <col min="4865" max="4865" width="4.28515625" style="176" customWidth="1"/>
    <col min="4866" max="4866" width="8.7109375" style="176" customWidth="1"/>
    <col min="4867" max="4867" width="5.5703125" style="176" customWidth="1"/>
    <col min="4868" max="4869" width="10.5703125" style="176" customWidth="1"/>
    <col min="4870" max="4870" width="10.28515625" style="176" customWidth="1"/>
    <col min="4871" max="4871" width="13.28515625" style="176" customWidth="1"/>
    <col min="4872" max="4872" width="0" style="176" hidden="1" customWidth="1"/>
    <col min="4873" max="4873" width="12.7109375" style="176" customWidth="1"/>
    <col min="4874" max="4874" width="10" style="176" customWidth="1"/>
    <col min="4875" max="5120" width="9.140625" style="176"/>
    <col min="5121" max="5121" width="4.28515625" style="176" customWidth="1"/>
    <col min="5122" max="5122" width="8.7109375" style="176" customWidth="1"/>
    <col min="5123" max="5123" width="5.5703125" style="176" customWidth="1"/>
    <col min="5124" max="5125" width="10.5703125" style="176" customWidth="1"/>
    <col min="5126" max="5126" width="10.28515625" style="176" customWidth="1"/>
    <col min="5127" max="5127" width="13.28515625" style="176" customWidth="1"/>
    <col min="5128" max="5128" width="0" style="176" hidden="1" customWidth="1"/>
    <col min="5129" max="5129" width="12.7109375" style="176" customWidth="1"/>
    <col min="5130" max="5130" width="10" style="176" customWidth="1"/>
    <col min="5131" max="5376" width="9.140625" style="176"/>
    <col min="5377" max="5377" width="4.28515625" style="176" customWidth="1"/>
    <col min="5378" max="5378" width="8.7109375" style="176" customWidth="1"/>
    <col min="5379" max="5379" width="5.5703125" style="176" customWidth="1"/>
    <col min="5380" max="5381" width="10.5703125" style="176" customWidth="1"/>
    <col min="5382" max="5382" width="10.28515625" style="176" customWidth="1"/>
    <col min="5383" max="5383" width="13.28515625" style="176" customWidth="1"/>
    <col min="5384" max="5384" width="0" style="176" hidden="1" customWidth="1"/>
    <col min="5385" max="5385" width="12.7109375" style="176" customWidth="1"/>
    <col min="5386" max="5386" width="10" style="176" customWidth="1"/>
    <col min="5387" max="5632" width="9.140625" style="176"/>
    <col min="5633" max="5633" width="4.28515625" style="176" customWidth="1"/>
    <col min="5634" max="5634" width="8.7109375" style="176" customWidth="1"/>
    <col min="5635" max="5635" width="5.5703125" style="176" customWidth="1"/>
    <col min="5636" max="5637" width="10.5703125" style="176" customWidth="1"/>
    <col min="5638" max="5638" width="10.28515625" style="176" customWidth="1"/>
    <col min="5639" max="5639" width="13.28515625" style="176" customWidth="1"/>
    <col min="5640" max="5640" width="0" style="176" hidden="1" customWidth="1"/>
    <col min="5641" max="5641" width="12.7109375" style="176" customWidth="1"/>
    <col min="5642" max="5642" width="10" style="176" customWidth="1"/>
    <col min="5643" max="5888" width="9.140625" style="176"/>
    <col min="5889" max="5889" width="4.28515625" style="176" customWidth="1"/>
    <col min="5890" max="5890" width="8.7109375" style="176" customWidth="1"/>
    <col min="5891" max="5891" width="5.5703125" style="176" customWidth="1"/>
    <col min="5892" max="5893" width="10.5703125" style="176" customWidth="1"/>
    <col min="5894" max="5894" width="10.28515625" style="176" customWidth="1"/>
    <col min="5895" max="5895" width="13.28515625" style="176" customWidth="1"/>
    <col min="5896" max="5896" width="0" style="176" hidden="1" customWidth="1"/>
    <col min="5897" max="5897" width="12.7109375" style="176" customWidth="1"/>
    <col min="5898" max="5898" width="10" style="176" customWidth="1"/>
    <col min="5899" max="6144" width="9.140625" style="176"/>
    <col min="6145" max="6145" width="4.28515625" style="176" customWidth="1"/>
    <col min="6146" max="6146" width="8.7109375" style="176" customWidth="1"/>
    <col min="6147" max="6147" width="5.5703125" style="176" customWidth="1"/>
    <col min="6148" max="6149" width="10.5703125" style="176" customWidth="1"/>
    <col min="6150" max="6150" width="10.28515625" style="176" customWidth="1"/>
    <col min="6151" max="6151" width="13.28515625" style="176" customWidth="1"/>
    <col min="6152" max="6152" width="0" style="176" hidden="1" customWidth="1"/>
    <col min="6153" max="6153" width="12.7109375" style="176" customWidth="1"/>
    <col min="6154" max="6154" width="10" style="176" customWidth="1"/>
    <col min="6155" max="6400" width="9.140625" style="176"/>
    <col min="6401" max="6401" width="4.28515625" style="176" customWidth="1"/>
    <col min="6402" max="6402" width="8.7109375" style="176" customWidth="1"/>
    <col min="6403" max="6403" width="5.5703125" style="176" customWidth="1"/>
    <col min="6404" max="6405" width="10.5703125" style="176" customWidth="1"/>
    <col min="6406" max="6406" width="10.28515625" style="176" customWidth="1"/>
    <col min="6407" max="6407" width="13.28515625" style="176" customWidth="1"/>
    <col min="6408" max="6408" width="0" style="176" hidden="1" customWidth="1"/>
    <col min="6409" max="6409" width="12.7109375" style="176" customWidth="1"/>
    <col min="6410" max="6410" width="10" style="176" customWidth="1"/>
    <col min="6411" max="6656" width="9.140625" style="176"/>
    <col min="6657" max="6657" width="4.28515625" style="176" customWidth="1"/>
    <col min="6658" max="6658" width="8.7109375" style="176" customWidth="1"/>
    <col min="6659" max="6659" width="5.5703125" style="176" customWidth="1"/>
    <col min="6660" max="6661" width="10.5703125" style="176" customWidth="1"/>
    <col min="6662" max="6662" width="10.28515625" style="176" customWidth="1"/>
    <col min="6663" max="6663" width="13.28515625" style="176" customWidth="1"/>
    <col min="6664" max="6664" width="0" style="176" hidden="1" customWidth="1"/>
    <col min="6665" max="6665" width="12.7109375" style="176" customWidth="1"/>
    <col min="6666" max="6666" width="10" style="176" customWidth="1"/>
    <col min="6667" max="6912" width="9.140625" style="176"/>
    <col min="6913" max="6913" width="4.28515625" style="176" customWidth="1"/>
    <col min="6914" max="6914" width="8.7109375" style="176" customWidth="1"/>
    <col min="6915" max="6915" width="5.5703125" style="176" customWidth="1"/>
    <col min="6916" max="6917" width="10.5703125" style="176" customWidth="1"/>
    <col min="6918" max="6918" width="10.28515625" style="176" customWidth="1"/>
    <col min="6919" max="6919" width="13.28515625" style="176" customWidth="1"/>
    <col min="6920" max="6920" width="0" style="176" hidden="1" customWidth="1"/>
    <col min="6921" max="6921" width="12.7109375" style="176" customWidth="1"/>
    <col min="6922" max="6922" width="10" style="176" customWidth="1"/>
    <col min="6923" max="7168" width="9.140625" style="176"/>
    <col min="7169" max="7169" width="4.28515625" style="176" customWidth="1"/>
    <col min="7170" max="7170" width="8.7109375" style="176" customWidth="1"/>
    <col min="7171" max="7171" width="5.5703125" style="176" customWidth="1"/>
    <col min="7172" max="7173" width="10.5703125" style="176" customWidth="1"/>
    <col min="7174" max="7174" width="10.28515625" style="176" customWidth="1"/>
    <col min="7175" max="7175" width="13.28515625" style="176" customWidth="1"/>
    <col min="7176" max="7176" width="0" style="176" hidden="1" customWidth="1"/>
    <col min="7177" max="7177" width="12.7109375" style="176" customWidth="1"/>
    <col min="7178" max="7178" width="10" style="176" customWidth="1"/>
    <col min="7179" max="7424" width="9.140625" style="176"/>
    <col min="7425" max="7425" width="4.28515625" style="176" customWidth="1"/>
    <col min="7426" max="7426" width="8.7109375" style="176" customWidth="1"/>
    <col min="7427" max="7427" width="5.5703125" style="176" customWidth="1"/>
    <col min="7428" max="7429" width="10.5703125" style="176" customWidth="1"/>
    <col min="7430" max="7430" width="10.28515625" style="176" customWidth="1"/>
    <col min="7431" max="7431" width="13.28515625" style="176" customWidth="1"/>
    <col min="7432" max="7432" width="0" style="176" hidden="1" customWidth="1"/>
    <col min="7433" max="7433" width="12.7109375" style="176" customWidth="1"/>
    <col min="7434" max="7434" width="10" style="176" customWidth="1"/>
    <col min="7435" max="7680" width="9.140625" style="176"/>
    <col min="7681" max="7681" width="4.28515625" style="176" customWidth="1"/>
    <col min="7682" max="7682" width="8.7109375" style="176" customWidth="1"/>
    <col min="7683" max="7683" width="5.5703125" style="176" customWidth="1"/>
    <col min="7684" max="7685" width="10.5703125" style="176" customWidth="1"/>
    <col min="7686" max="7686" width="10.28515625" style="176" customWidth="1"/>
    <col min="7687" max="7687" width="13.28515625" style="176" customWidth="1"/>
    <col min="7688" max="7688" width="0" style="176" hidden="1" customWidth="1"/>
    <col min="7689" max="7689" width="12.7109375" style="176" customWidth="1"/>
    <col min="7690" max="7690" width="10" style="176" customWidth="1"/>
    <col min="7691" max="7936" width="9.140625" style="176"/>
    <col min="7937" max="7937" width="4.28515625" style="176" customWidth="1"/>
    <col min="7938" max="7938" width="8.7109375" style="176" customWidth="1"/>
    <col min="7939" max="7939" width="5.5703125" style="176" customWidth="1"/>
    <col min="7940" max="7941" width="10.5703125" style="176" customWidth="1"/>
    <col min="7942" max="7942" width="10.28515625" style="176" customWidth="1"/>
    <col min="7943" max="7943" width="13.28515625" style="176" customWidth="1"/>
    <col min="7944" max="7944" width="0" style="176" hidden="1" customWidth="1"/>
    <col min="7945" max="7945" width="12.7109375" style="176" customWidth="1"/>
    <col min="7946" max="7946" width="10" style="176" customWidth="1"/>
    <col min="7947" max="8192" width="9.140625" style="176"/>
    <col min="8193" max="8193" width="4.28515625" style="176" customWidth="1"/>
    <col min="8194" max="8194" width="8.7109375" style="176" customWidth="1"/>
    <col min="8195" max="8195" width="5.5703125" style="176" customWidth="1"/>
    <col min="8196" max="8197" width="10.5703125" style="176" customWidth="1"/>
    <col min="8198" max="8198" width="10.28515625" style="176" customWidth="1"/>
    <col min="8199" max="8199" width="13.28515625" style="176" customWidth="1"/>
    <col min="8200" max="8200" width="0" style="176" hidden="1" customWidth="1"/>
    <col min="8201" max="8201" width="12.7109375" style="176" customWidth="1"/>
    <col min="8202" max="8202" width="10" style="176" customWidth="1"/>
    <col min="8203" max="8448" width="9.140625" style="176"/>
    <col min="8449" max="8449" width="4.28515625" style="176" customWidth="1"/>
    <col min="8450" max="8450" width="8.7109375" style="176" customWidth="1"/>
    <col min="8451" max="8451" width="5.5703125" style="176" customWidth="1"/>
    <col min="8452" max="8453" width="10.5703125" style="176" customWidth="1"/>
    <col min="8454" max="8454" width="10.28515625" style="176" customWidth="1"/>
    <col min="8455" max="8455" width="13.28515625" style="176" customWidth="1"/>
    <col min="8456" max="8456" width="0" style="176" hidden="1" customWidth="1"/>
    <col min="8457" max="8457" width="12.7109375" style="176" customWidth="1"/>
    <col min="8458" max="8458" width="10" style="176" customWidth="1"/>
    <col min="8459" max="8704" width="9.140625" style="176"/>
    <col min="8705" max="8705" width="4.28515625" style="176" customWidth="1"/>
    <col min="8706" max="8706" width="8.7109375" style="176" customWidth="1"/>
    <col min="8707" max="8707" width="5.5703125" style="176" customWidth="1"/>
    <col min="8708" max="8709" width="10.5703125" style="176" customWidth="1"/>
    <col min="8710" max="8710" width="10.28515625" style="176" customWidth="1"/>
    <col min="8711" max="8711" width="13.28515625" style="176" customWidth="1"/>
    <col min="8712" max="8712" width="0" style="176" hidden="1" customWidth="1"/>
    <col min="8713" max="8713" width="12.7109375" style="176" customWidth="1"/>
    <col min="8714" max="8714" width="10" style="176" customWidth="1"/>
    <col min="8715" max="8960" width="9.140625" style="176"/>
    <col min="8961" max="8961" width="4.28515625" style="176" customWidth="1"/>
    <col min="8962" max="8962" width="8.7109375" style="176" customWidth="1"/>
    <col min="8963" max="8963" width="5.5703125" style="176" customWidth="1"/>
    <col min="8964" max="8965" width="10.5703125" style="176" customWidth="1"/>
    <col min="8966" max="8966" width="10.28515625" style="176" customWidth="1"/>
    <col min="8967" max="8967" width="13.28515625" style="176" customWidth="1"/>
    <col min="8968" max="8968" width="0" style="176" hidden="1" customWidth="1"/>
    <col min="8969" max="8969" width="12.7109375" style="176" customWidth="1"/>
    <col min="8970" max="8970" width="10" style="176" customWidth="1"/>
    <col min="8971" max="9216" width="9.140625" style="176"/>
    <col min="9217" max="9217" width="4.28515625" style="176" customWidth="1"/>
    <col min="9218" max="9218" width="8.7109375" style="176" customWidth="1"/>
    <col min="9219" max="9219" width="5.5703125" style="176" customWidth="1"/>
    <col min="9220" max="9221" width="10.5703125" style="176" customWidth="1"/>
    <col min="9222" max="9222" width="10.28515625" style="176" customWidth="1"/>
    <col min="9223" max="9223" width="13.28515625" style="176" customWidth="1"/>
    <col min="9224" max="9224" width="0" style="176" hidden="1" customWidth="1"/>
    <col min="9225" max="9225" width="12.7109375" style="176" customWidth="1"/>
    <col min="9226" max="9226" width="10" style="176" customWidth="1"/>
    <col min="9227" max="9472" width="9.140625" style="176"/>
    <col min="9473" max="9473" width="4.28515625" style="176" customWidth="1"/>
    <col min="9474" max="9474" width="8.7109375" style="176" customWidth="1"/>
    <col min="9475" max="9475" width="5.5703125" style="176" customWidth="1"/>
    <col min="9476" max="9477" width="10.5703125" style="176" customWidth="1"/>
    <col min="9478" max="9478" width="10.28515625" style="176" customWidth="1"/>
    <col min="9479" max="9479" width="13.28515625" style="176" customWidth="1"/>
    <col min="9480" max="9480" width="0" style="176" hidden="1" customWidth="1"/>
    <col min="9481" max="9481" width="12.7109375" style="176" customWidth="1"/>
    <col min="9482" max="9482" width="10" style="176" customWidth="1"/>
    <col min="9483" max="9728" width="9.140625" style="176"/>
    <col min="9729" max="9729" width="4.28515625" style="176" customWidth="1"/>
    <col min="9730" max="9730" width="8.7109375" style="176" customWidth="1"/>
    <col min="9731" max="9731" width="5.5703125" style="176" customWidth="1"/>
    <col min="9732" max="9733" width="10.5703125" style="176" customWidth="1"/>
    <col min="9734" max="9734" width="10.28515625" style="176" customWidth="1"/>
    <col min="9735" max="9735" width="13.28515625" style="176" customWidth="1"/>
    <col min="9736" max="9736" width="0" style="176" hidden="1" customWidth="1"/>
    <col min="9737" max="9737" width="12.7109375" style="176" customWidth="1"/>
    <col min="9738" max="9738" width="10" style="176" customWidth="1"/>
    <col min="9739" max="9984" width="9.140625" style="176"/>
    <col min="9985" max="9985" width="4.28515625" style="176" customWidth="1"/>
    <col min="9986" max="9986" width="8.7109375" style="176" customWidth="1"/>
    <col min="9987" max="9987" width="5.5703125" style="176" customWidth="1"/>
    <col min="9988" max="9989" width="10.5703125" style="176" customWidth="1"/>
    <col min="9990" max="9990" width="10.28515625" style="176" customWidth="1"/>
    <col min="9991" max="9991" width="13.28515625" style="176" customWidth="1"/>
    <col min="9992" max="9992" width="0" style="176" hidden="1" customWidth="1"/>
    <col min="9993" max="9993" width="12.7109375" style="176" customWidth="1"/>
    <col min="9994" max="9994" width="10" style="176" customWidth="1"/>
    <col min="9995" max="10240" width="9.140625" style="176"/>
    <col min="10241" max="10241" width="4.28515625" style="176" customWidth="1"/>
    <col min="10242" max="10242" width="8.7109375" style="176" customWidth="1"/>
    <col min="10243" max="10243" width="5.5703125" style="176" customWidth="1"/>
    <col min="10244" max="10245" width="10.5703125" style="176" customWidth="1"/>
    <col min="10246" max="10246" width="10.28515625" style="176" customWidth="1"/>
    <col min="10247" max="10247" width="13.28515625" style="176" customWidth="1"/>
    <col min="10248" max="10248" width="0" style="176" hidden="1" customWidth="1"/>
    <col min="10249" max="10249" width="12.7109375" style="176" customWidth="1"/>
    <col min="10250" max="10250" width="10" style="176" customWidth="1"/>
    <col min="10251" max="10496" width="9.140625" style="176"/>
    <col min="10497" max="10497" width="4.28515625" style="176" customWidth="1"/>
    <col min="10498" max="10498" width="8.7109375" style="176" customWidth="1"/>
    <col min="10499" max="10499" width="5.5703125" style="176" customWidth="1"/>
    <col min="10500" max="10501" width="10.5703125" style="176" customWidth="1"/>
    <col min="10502" max="10502" width="10.28515625" style="176" customWidth="1"/>
    <col min="10503" max="10503" width="13.28515625" style="176" customWidth="1"/>
    <col min="10504" max="10504" width="0" style="176" hidden="1" customWidth="1"/>
    <col min="10505" max="10505" width="12.7109375" style="176" customWidth="1"/>
    <col min="10506" max="10506" width="10" style="176" customWidth="1"/>
    <col min="10507" max="10752" width="9.140625" style="176"/>
    <col min="10753" max="10753" width="4.28515625" style="176" customWidth="1"/>
    <col min="10754" max="10754" width="8.7109375" style="176" customWidth="1"/>
    <col min="10755" max="10755" width="5.5703125" style="176" customWidth="1"/>
    <col min="10756" max="10757" width="10.5703125" style="176" customWidth="1"/>
    <col min="10758" max="10758" width="10.28515625" style="176" customWidth="1"/>
    <col min="10759" max="10759" width="13.28515625" style="176" customWidth="1"/>
    <col min="10760" max="10760" width="0" style="176" hidden="1" customWidth="1"/>
    <col min="10761" max="10761" width="12.7109375" style="176" customWidth="1"/>
    <col min="10762" max="10762" width="10" style="176" customWidth="1"/>
    <col min="10763" max="11008" width="9.140625" style="176"/>
    <col min="11009" max="11009" width="4.28515625" style="176" customWidth="1"/>
    <col min="11010" max="11010" width="8.7109375" style="176" customWidth="1"/>
    <col min="11011" max="11011" width="5.5703125" style="176" customWidth="1"/>
    <col min="11012" max="11013" width="10.5703125" style="176" customWidth="1"/>
    <col min="11014" max="11014" width="10.28515625" style="176" customWidth="1"/>
    <col min="11015" max="11015" width="13.28515625" style="176" customWidth="1"/>
    <col min="11016" max="11016" width="0" style="176" hidden="1" customWidth="1"/>
    <col min="11017" max="11017" width="12.7109375" style="176" customWidth="1"/>
    <col min="11018" max="11018" width="10" style="176" customWidth="1"/>
    <col min="11019" max="11264" width="9.140625" style="176"/>
    <col min="11265" max="11265" width="4.28515625" style="176" customWidth="1"/>
    <col min="11266" max="11266" width="8.7109375" style="176" customWidth="1"/>
    <col min="11267" max="11267" width="5.5703125" style="176" customWidth="1"/>
    <col min="11268" max="11269" width="10.5703125" style="176" customWidth="1"/>
    <col min="11270" max="11270" width="10.28515625" style="176" customWidth="1"/>
    <col min="11271" max="11271" width="13.28515625" style="176" customWidth="1"/>
    <col min="11272" max="11272" width="0" style="176" hidden="1" customWidth="1"/>
    <col min="11273" max="11273" width="12.7109375" style="176" customWidth="1"/>
    <col min="11274" max="11274" width="10" style="176" customWidth="1"/>
    <col min="11275" max="11520" width="9.140625" style="176"/>
    <col min="11521" max="11521" width="4.28515625" style="176" customWidth="1"/>
    <col min="11522" max="11522" width="8.7109375" style="176" customWidth="1"/>
    <col min="11523" max="11523" width="5.5703125" style="176" customWidth="1"/>
    <col min="11524" max="11525" width="10.5703125" style="176" customWidth="1"/>
    <col min="11526" max="11526" width="10.28515625" style="176" customWidth="1"/>
    <col min="11527" max="11527" width="13.28515625" style="176" customWidth="1"/>
    <col min="11528" max="11528" width="0" style="176" hidden="1" customWidth="1"/>
    <col min="11529" max="11529" width="12.7109375" style="176" customWidth="1"/>
    <col min="11530" max="11530" width="10" style="176" customWidth="1"/>
    <col min="11531" max="11776" width="9.140625" style="176"/>
    <col min="11777" max="11777" width="4.28515625" style="176" customWidth="1"/>
    <col min="11778" max="11778" width="8.7109375" style="176" customWidth="1"/>
    <col min="11779" max="11779" width="5.5703125" style="176" customWidth="1"/>
    <col min="11780" max="11781" width="10.5703125" style="176" customWidth="1"/>
    <col min="11782" max="11782" width="10.28515625" style="176" customWidth="1"/>
    <col min="11783" max="11783" width="13.28515625" style="176" customWidth="1"/>
    <col min="11784" max="11784" width="0" style="176" hidden="1" customWidth="1"/>
    <col min="11785" max="11785" width="12.7109375" style="176" customWidth="1"/>
    <col min="11786" max="11786" width="10" style="176" customWidth="1"/>
    <col min="11787" max="12032" width="9.140625" style="176"/>
    <col min="12033" max="12033" width="4.28515625" style="176" customWidth="1"/>
    <col min="12034" max="12034" width="8.7109375" style="176" customWidth="1"/>
    <col min="12035" max="12035" width="5.5703125" style="176" customWidth="1"/>
    <col min="12036" max="12037" width="10.5703125" style="176" customWidth="1"/>
    <col min="12038" max="12038" width="10.28515625" style="176" customWidth="1"/>
    <col min="12039" max="12039" width="13.28515625" style="176" customWidth="1"/>
    <col min="12040" max="12040" width="0" style="176" hidden="1" customWidth="1"/>
    <col min="12041" max="12041" width="12.7109375" style="176" customWidth="1"/>
    <col min="12042" max="12042" width="10" style="176" customWidth="1"/>
    <col min="12043" max="12288" width="9.140625" style="176"/>
    <col min="12289" max="12289" width="4.28515625" style="176" customWidth="1"/>
    <col min="12290" max="12290" width="8.7109375" style="176" customWidth="1"/>
    <col min="12291" max="12291" width="5.5703125" style="176" customWidth="1"/>
    <col min="12292" max="12293" width="10.5703125" style="176" customWidth="1"/>
    <col min="12294" max="12294" width="10.28515625" style="176" customWidth="1"/>
    <col min="12295" max="12295" width="13.28515625" style="176" customWidth="1"/>
    <col min="12296" max="12296" width="0" style="176" hidden="1" customWidth="1"/>
    <col min="12297" max="12297" width="12.7109375" style="176" customWidth="1"/>
    <col min="12298" max="12298" width="10" style="176" customWidth="1"/>
    <col min="12299" max="12544" width="9.140625" style="176"/>
    <col min="12545" max="12545" width="4.28515625" style="176" customWidth="1"/>
    <col min="12546" max="12546" width="8.7109375" style="176" customWidth="1"/>
    <col min="12547" max="12547" width="5.5703125" style="176" customWidth="1"/>
    <col min="12548" max="12549" width="10.5703125" style="176" customWidth="1"/>
    <col min="12550" max="12550" width="10.28515625" style="176" customWidth="1"/>
    <col min="12551" max="12551" width="13.28515625" style="176" customWidth="1"/>
    <col min="12552" max="12552" width="0" style="176" hidden="1" customWidth="1"/>
    <col min="12553" max="12553" width="12.7109375" style="176" customWidth="1"/>
    <col min="12554" max="12554" width="10" style="176" customWidth="1"/>
    <col min="12555" max="12800" width="9.140625" style="176"/>
    <col min="12801" max="12801" width="4.28515625" style="176" customWidth="1"/>
    <col min="12802" max="12802" width="8.7109375" style="176" customWidth="1"/>
    <col min="12803" max="12803" width="5.5703125" style="176" customWidth="1"/>
    <col min="12804" max="12805" width="10.5703125" style="176" customWidth="1"/>
    <col min="12806" max="12806" width="10.28515625" style="176" customWidth="1"/>
    <col min="12807" max="12807" width="13.28515625" style="176" customWidth="1"/>
    <col min="12808" max="12808" width="0" style="176" hidden="1" customWidth="1"/>
    <col min="12809" max="12809" width="12.7109375" style="176" customWidth="1"/>
    <col min="12810" max="12810" width="10" style="176" customWidth="1"/>
    <col min="12811" max="13056" width="9.140625" style="176"/>
    <col min="13057" max="13057" width="4.28515625" style="176" customWidth="1"/>
    <col min="13058" max="13058" width="8.7109375" style="176" customWidth="1"/>
    <col min="13059" max="13059" width="5.5703125" style="176" customWidth="1"/>
    <col min="13060" max="13061" width="10.5703125" style="176" customWidth="1"/>
    <col min="13062" max="13062" width="10.28515625" style="176" customWidth="1"/>
    <col min="13063" max="13063" width="13.28515625" style="176" customWidth="1"/>
    <col min="13064" max="13064" width="0" style="176" hidden="1" customWidth="1"/>
    <col min="13065" max="13065" width="12.7109375" style="176" customWidth="1"/>
    <col min="13066" max="13066" width="10" style="176" customWidth="1"/>
    <col min="13067" max="13312" width="9.140625" style="176"/>
    <col min="13313" max="13313" width="4.28515625" style="176" customWidth="1"/>
    <col min="13314" max="13314" width="8.7109375" style="176" customWidth="1"/>
    <col min="13315" max="13315" width="5.5703125" style="176" customWidth="1"/>
    <col min="13316" max="13317" width="10.5703125" style="176" customWidth="1"/>
    <col min="13318" max="13318" width="10.28515625" style="176" customWidth="1"/>
    <col min="13319" max="13319" width="13.28515625" style="176" customWidth="1"/>
    <col min="13320" max="13320" width="0" style="176" hidden="1" customWidth="1"/>
    <col min="13321" max="13321" width="12.7109375" style="176" customWidth="1"/>
    <col min="13322" max="13322" width="10" style="176" customWidth="1"/>
    <col min="13323" max="13568" width="9.140625" style="176"/>
    <col min="13569" max="13569" width="4.28515625" style="176" customWidth="1"/>
    <col min="13570" max="13570" width="8.7109375" style="176" customWidth="1"/>
    <col min="13571" max="13571" width="5.5703125" style="176" customWidth="1"/>
    <col min="13572" max="13573" width="10.5703125" style="176" customWidth="1"/>
    <col min="13574" max="13574" width="10.28515625" style="176" customWidth="1"/>
    <col min="13575" max="13575" width="13.28515625" style="176" customWidth="1"/>
    <col min="13576" max="13576" width="0" style="176" hidden="1" customWidth="1"/>
    <col min="13577" max="13577" width="12.7109375" style="176" customWidth="1"/>
    <col min="13578" max="13578" width="10" style="176" customWidth="1"/>
    <col min="13579" max="13824" width="9.140625" style="176"/>
    <col min="13825" max="13825" width="4.28515625" style="176" customWidth="1"/>
    <col min="13826" max="13826" width="8.7109375" style="176" customWidth="1"/>
    <col min="13827" max="13827" width="5.5703125" style="176" customWidth="1"/>
    <col min="13828" max="13829" width="10.5703125" style="176" customWidth="1"/>
    <col min="13830" max="13830" width="10.28515625" style="176" customWidth="1"/>
    <col min="13831" max="13831" width="13.28515625" style="176" customWidth="1"/>
    <col min="13832" max="13832" width="0" style="176" hidden="1" customWidth="1"/>
    <col min="13833" max="13833" width="12.7109375" style="176" customWidth="1"/>
    <col min="13834" max="13834" width="10" style="176" customWidth="1"/>
    <col min="13835" max="14080" width="9.140625" style="176"/>
    <col min="14081" max="14081" width="4.28515625" style="176" customWidth="1"/>
    <col min="14082" max="14082" width="8.7109375" style="176" customWidth="1"/>
    <col min="14083" max="14083" width="5.5703125" style="176" customWidth="1"/>
    <col min="14084" max="14085" width="10.5703125" style="176" customWidth="1"/>
    <col min="14086" max="14086" width="10.28515625" style="176" customWidth="1"/>
    <col min="14087" max="14087" width="13.28515625" style="176" customWidth="1"/>
    <col min="14088" max="14088" width="0" style="176" hidden="1" customWidth="1"/>
    <col min="14089" max="14089" width="12.7109375" style="176" customWidth="1"/>
    <col min="14090" max="14090" width="10" style="176" customWidth="1"/>
    <col min="14091" max="14336" width="9.140625" style="176"/>
    <col min="14337" max="14337" width="4.28515625" style="176" customWidth="1"/>
    <col min="14338" max="14338" width="8.7109375" style="176" customWidth="1"/>
    <col min="14339" max="14339" width="5.5703125" style="176" customWidth="1"/>
    <col min="14340" max="14341" width="10.5703125" style="176" customWidth="1"/>
    <col min="14342" max="14342" width="10.28515625" style="176" customWidth="1"/>
    <col min="14343" max="14343" width="13.28515625" style="176" customWidth="1"/>
    <col min="14344" max="14344" width="0" style="176" hidden="1" customWidth="1"/>
    <col min="14345" max="14345" width="12.7109375" style="176" customWidth="1"/>
    <col min="14346" max="14346" width="10" style="176" customWidth="1"/>
    <col min="14347" max="14592" width="9.140625" style="176"/>
    <col min="14593" max="14593" width="4.28515625" style="176" customWidth="1"/>
    <col min="14594" max="14594" width="8.7109375" style="176" customWidth="1"/>
    <col min="14595" max="14595" width="5.5703125" style="176" customWidth="1"/>
    <col min="14596" max="14597" width="10.5703125" style="176" customWidth="1"/>
    <col min="14598" max="14598" width="10.28515625" style="176" customWidth="1"/>
    <col min="14599" max="14599" width="13.28515625" style="176" customWidth="1"/>
    <col min="14600" max="14600" width="0" style="176" hidden="1" customWidth="1"/>
    <col min="14601" max="14601" width="12.7109375" style="176" customWidth="1"/>
    <col min="14602" max="14602" width="10" style="176" customWidth="1"/>
    <col min="14603" max="14848" width="9.140625" style="176"/>
    <col min="14849" max="14849" width="4.28515625" style="176" customWidth="1"/>
    <col min="14850" max="14850" width="8.7109375" style="176" customWidth="1"/>
    <col min="14851" max="14851" width="5.5703125" style="176" customWidth="1"/>
    <col min="14852" max="14853" width="10.5703125" style="176" customWidth="1"/>
    <col min="14854" max="14854" width="10.28515625" style="176" customWidth="1"/>
    <col min="14855" max="14855" width="13.28515625" style="176" customWidth="1"/>
    <col min="14856" max="14856" width="0" style="176" hidden="1" customWidth="1"/>
    <col min="14857" max="14857" width="12.7109375" style="176" customWidth="1"/>
    <col min="14858" max="14858" width="10" style="176" customWidth="1"/>
    <col min="14859" max="15104" width="9.140625" style="176"/>
    <col min="15105" max="15105" width="4.28515625" style="176" customWidth="1"/>
    <col min="15106" max="15106" width="8.7109375" style="176" customWidth="1"/>
    <col min="15107" max="15107" width="5.5703125" style="176" customWidth="1"/>
    <col min="15108" max="15109" width="10.5703125" style="176" customWidth="1"/>
    <col min="15110" max="15110" width="10.28515625" style="176" customWidth="1"/>
    <col min="15111" max="15111" width="13.28515625" style="176" customWidth="1"/>
    <col min="15112" max="15112" width="0" style="176" hidden="1" customWidth="1"/>
    <col min="15113" max="15113" width="12.7109375" style="176" customWidth="1"/>
    <col min="15114" max="15114" width="10" style="176" customWidth="1"/>
    <col min="15115" max="15360" width="9.140625" style="176"/>
    <col min="15361" max="15361" width="4.28515625" style="176" customWidth="1"/>
    <col min="15362" max="15362" width="8.7109375" style="176" customWidth="1"/>
    <col min="15363" max="15363" width="5.5703125" style="176" customWidth="1"/>
    <col min="15364" max="15365" width="10.5703125" style="176" customWidth="1"/>
    <col min="15366" max="15366" width="10.28515625" style="176" customWidth="1"/>
    <col min="15367" max="15367" width="13.28515625" style="176" customWidth="1"/>
    <col min="15368" max="15368" width="0" style="176" hidden="1" customWidth="1"/>
    <col min="15369" max="15369" width="12.7109375" style="176" customWidth="1"/>
    <col min="15370" max="15370" width="10" style="176" customWidth="1"/>
    <col min="15371" max="15616" width="9.140625" style="176"/>
    <col min="15617" max="15617" width="4.28515625" style="176" customWidth="1"/>
    <col min="15618" max="15618" width="8.7109375" style="176" customWidth="1"/>
    <col min="15619" max="15619" width="5.5703125" style="176" customWidth="1"/>
    <col min="15620" max="15621" width="10.5703125" style="176" customWidth="1"/>
    <col min="15622" max="15622" width="10.28515625" style="176" customWidth="1"/>
    <col min="15623" max="15623" width="13.28515625" style="176" customWidth="1"/>
    <col min="15624" max="15624" width="0" style="176" hidden="1" customWidth="1"/>
    <col min="15625" max="15625" width="12.7109375" style="176" customWidth="1"/>
    <col min="15626" max="15626" width="10" style="176" customWidth="1"/>
    <col min="15627" max="15872" width="9.140625" style="176"/>
    <col min="15873" max="15873" width="4.28515625" style="176" customWidth="1"/>
    <col min="15874" max="15874" width="8.7109375" style="176" customWidth="1"/>
    <col min="15875" max="15875" width="5.5703125" style="176" customWidth="1"/>
    <col min="15876" max="15877" width="10.5703125" style="176" customWidth="1"/>
    <col min="15878" max="15878" width="10.28515625" style="176" customWidth="1"/>
    <col min="15879" max="15879" width="13.28515625" style="176" customWidth="1"/>
    <col min="15880" max="15880" width="0" style="176" hidden="1" customWidth="1"/>
    <col min="15881" max="15881" width="12.7109375" style="176" customWidth="1"/>
    <col min="15882" max="15882" width="10" style="176" customWidth="1"/>
    <col min="15883" max="16128" width="9.140625" style="176"/>
    <col min="16129" max="16129" width="4.28515625" style="176" customWidth="1"/>
    <col min="16130" max="16130" width="8.7109375" style="176" customWidth="1"/>
    <col min="16131" max="16131" width="5.5703125" style="176" customWidth="1"/>
    <col min="16132" max="16133" width="10.5703125" style="176" customWidth="1"/>
    <col min="16134" max="16134" width="10.28515625" style="176" customWidth="1"/>
    <col min="16135" max="16135" width="13.28515625" style="176" customWidth="1"/>
    <col min="16136" max="16136" width="0" style="176" hidden="1" customWidth="1"/>
    <col min="16137" max="16137" width="12.7109375" style="176" customWidth="1"/>
    <col min="16138" max="16138" width="10" style="176" customWidth="1"/>
    <col min="16139" max="16384" width="9.140625" style="176"/>
  </cols>
  <sheetData>
    <row r="1" spans="1:75" ht="12.75" customHeight="1" x14ac:dyDescent="0.25"/>
    <row r="2" spans="1:75" ht="12.75" customHeight="1" x14ac:dyDescent="0.25">
      <c r="G2" s="9" t="s">
        <v>52</v>
      </c>
      <c r="I2" s="2"/>
    </row>
    <row r="3" spans="1:75" ht="12.75" customHeight="1" x14ac:dyDescent="0.25">
      <c r="G3" s="9" t="s">
        <v>244</v>
      </c>
      <c r="I3" s="2"/>
    </row>
    <row r="4" spans="1:75" ht="12.75" customHeight="1" x14ac:dyDescent="0.25">
      <c r="G4" s="9" t="s">
        <v>92</v>
      </c>
      <c r="I4" s="2"/>
    </row>
    <row r="5" spans="1:75" ht="12.75" customHeight="1" x14ac:dyDescent="0.25">
      <c r="G5" s="9" t="s">
        <v>245</v>
      </c>
      <c r="I5" s="2"/>
    </row>
    <row r="6" spans="1:75" ht="12.75" customHeight="1" x14ac:dyDescent="0.25">
      <c r="I6" s="264"/>
    </row>
    <row r="7" spans="1:75" ht="12.75" customHeight="1" x14ac:dyDescent="0.25"/>
    <row r="8" spans="1:75" ht="12.75" customHeight="1" x14ac:dyDescent="0.25">
      <c r="G8"/>
    </row>
    <row r="9" spans="1:75" ht="31.5" customHeight="1" x14ac:dyDescent="0.25">
      <c r="A9" s="350" t="s">
        <v>256</v>
      </c>
      <c r="B9" s="350"/>
      <c r="C9" s="350"/>
      <c r="D9" s="350"/>
      <c r="E9" s="350"/>
      <c r="F9" s="350"/>
      <c r="G9" s="350"/>
      <c r="H9" s="350"/>
      <c r="I9" s="350"/>
      <c r="J9" s="350"/>
    </row>
    <row r="10" spans="1:75" x14ac:dyDescent="0.25">
      <c r="A10" s="265"/>
      <c r="B10" s="265"/>
      <c r="C10" s="265"/>
      <c r="D10" s="265"/>
      <c r="E10" s="265"/>
      <c r="F10" s="265"/>
      <c r="G10" s="265"/>
      <c r="H10" s="265"/>
      <c r="I10" s="265"/>
      <c r="J10" s="265"/>
    </row>
    <row r="11" spans="1:75" x14ac:dyDescent="0.25">
      <c r="A11" s="206"/>
      <c r="B11" s="206"/>
      <c r="C11" s="206"/>
      <c r="D11" s="206"/>
      <c r="E11" s="206"/>
      <c r="F11" s="206"/>
      <c r="J11" s="266" t="s">
        <v>2</v>
      </c>
    </row>
    <row r="12" spans="1:75" s="268" customFormat="1" ht="21" customHeight="1" x14ac:dyDescent="0.2">
      <c r="A12" s="282"/>
      <c r="B12" s="282"/>
      <c r="C12" s="282"/>
      <c r="D12" s="283"/>
      <c r="E12" s="283"/>
      <c r="F12" s="305" t="s">
        <v>260</v>
      </c>
      <c r="G12" s="306"/>
      <c r="H12" s="306"/>
      <c r="I12" s="306"/>
      <c r="J12" s="30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</row>
    <row r="13" spans="1:75" s="268" customFormat="1" ht="21" customHeight="1" x14ac:dyDescent="0.2">
      <c r="A13" s="288" t="s">
        <v>90</v>
      </c>
      <c r="B13" s="288" t="s">
        <v>257</v>
      </c>
      <c r="C13" s="288" t="s">
        <v>6</v>
      </c>
      <c r="D13" s="289" t="s">
        <v>258</v>
      </c>
      <c r="E13" s="289" t="s">
        <v>259</v>
      </c>
      <c r="F13" s="283"/>
      <c r="G13" s="305" t="s">
        <v>56</v>
      </c>
      <c r="H13" s="306"/>
      <c r="I13" s="307"/>
      <c r="J13" s="283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</row>
    <row r="14" spans="1:75" s="268" customFormat="1" ht="36.75" customHeight="1" x14ac:dyDescent="0.2">
      <c r="A14" s="303"/>
      <c r="B14" s="303"/>
      <c r="C14" s="303"/>
      <c r="D14" s="303"/>
      <c r="E14" s="304"/>
      <c r="F14" s="291" t="s">
        <v>261</v>
      </c>
      <c r="G14" s="269" t="s">
        <v>263</v>
      </c>
      <c r="H14" s="269"/>
      <c r="I14" s="269" t="s">
        <v>264</v>
      </c>
      <c r="J14" s="291" t="s">
        <v>262</v>
      </c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</row>
    <row r="15" spans="1:75" ht="12" customHeight="1" x14ac:dyDescent="0.25">
      <c r="A15" s="270">
        <v>1</v>
      </c>
      <c r="B15" s="270">
        <v>2</v>
      </c>
      <c r="C15" s="270">
        <v>3</v>
      </c>
      <c r="D15" s="270">
        <v>4</v>
      </c>
      <c r="E15" s="270">
        <v>5</v>
      </c>
      <c r="F15" s="270">
        <v>6</v>
      </c>
      <c r="G15" s="270">
        <v>7</v>
      </c>
      <c r="H15" s="270">
        <v>8</v>
      </c>
      <c r="I15" s="270">
        <v>8</v>
      </c>
      <c r="J15" s="270">
        <v>9</v>
      </c>
    </row>
    <row r="16" spans="1:75" s="274" customFormat="1" ht="21" customHeight="1" x14ac:dyDescent="0.2">
      <c r="A16" s="271">
        <v>710</v>
      </c>
      <c r="B16" s="271">
        <v>71035</v>
      </c>
      <c r="C16" s="271">
        <v>2020</v>
      </c>
      <c r="D16" s="272">
        <v>9000</v>
      </c>
      <c r="E16" s="272">
        <f>SUM(F16,J16)</f>
        <v>9000</v>
      </c>
      <c r="F16" s="272">
        <v>9000</v>
      </c>
      <c r="G16" s="272">
        <v>0</v>
      </c>
      <c r="H16" s="272"/>
      <c r="I16" s="272">
        <v>0</v>
      </c>
      <c r="J16" s="272">
        <v>0</v>
      </c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</row>
    <row r="17" spans="1:75" s="274" customFormat="1" ht="21" customHeight="1" x14ac:dyDescent="0.2">
      <c r="A17" s="271">
        <v>750</v>
      </c>
      <c r="B17" s="271">
        <v>75045</v>
      </c>
      <c r="C17" s="275">
        <v>2120</v>
      </c>
      <c r="D17" s="276">
        <v>15000</v>
      </c>
      <c r="E17" s="272">
        <f>SUM(F17,J17)</f>
        <v>15000</v>
      </c>
      <c r="F17" s="272">
        <v>15000</v>
      </c>
      <c r="G17" s="272">
        <v>15000</v>
      </c>
      <c r="H17" s="272"/>
      <c r="I17" s="272"/>
      <c r="J17" s="272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</row>
    <row r="18" spans="1:75" s="274" customFormat="1" ht="21" customHeight="1" x14ac:dyDescent="0.2">
      <c r="A18" s="271">
        <v>801</v>
      </c>
      <c r="B18" s="271">
        <v>80146</v>
      </c>
      <c r="C18" s="275">
        <v>2020</v>
      </c>
      <c r="D18" s="276">
        <v>234820</v>
      </c>
      <c r="E18" s="272">
        <f>SUM(F18,J18)</f>
        <v>234820</v>
      </c>
      <c r="F18" s="272">
        <v>234820</v>
      </c>
      <c r="G18" s="272">
        <v>226883</v>
      </c>
      <c r="H18" s="272"/>
      <c r="I18" s="272"/>
      <c r="J18" s="272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</row>
    <row r="19" spans="1:75" s="274" customFormat="1" ht="21" customHeight="1" x14ac:dyDescent="0.2">
      <c r="A19" s="271">
        <v>801</v>
      </c>
      <c r="B19" s="271">
        <v>80146</v>
      </c>
      <c r="C19" s="275">
        <v>2120</v>
      </c>
      <c r="D19" s="276">
        <v>238769</v>
      </c>
      <c r="E19" s="272">
        <f>SUM(F19,J19)</f>
        <v>238769</v>
      </c>
      <c r="F19" s="272">
        <v>238769</v>
      </c>
      <c r="G19" s="272">
        <v>230661</v>
      </c>
      <c r="H19" s="272"/>
      <c r="I19" s="272"/>
      <c r="J19" s="272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</row>
    <row r="20" spans="1:75" s="274" customFormat="1" ht="21" customHeight="1" x14ac:dyDescent="0.2">
      <c r="A20" s="271">
        <v>801</v>
      </c>
      <c r="B20" s="271">
        <v>80195</v>
      </c>
      <c r="C20" s="275">
        <v>2120</v>
      </c>
      <c r="D20" s="276">
        <v>218400</v>
      </c>
      <c r="E20" s="272">
        <f>SUM(F20,J20)</f>
        <v>218400</v>
      </c>
      <c r="F20" s="272">
        <v>218400</v>
      </c>
      <c r="G20" s="272">
        <v>218400</v>
      </c>
      <c r="H20" s="272"/>
      <c r="I20" s="272">
        <v>0</v>
      </c>
      <c r="J20" s="272">
        <v>0</v>
      </c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  <c r="BW20" s="273"/>
    </row>
    <row r="21" spans="1:75" s="278" customFormat="1" ht="21" customHeight="1" x14ac:dyDescent="0.2">
      <c r="A21" s="351" t="s">
        <v>265</v>
      </c>
      <c r="B21" s="352"/>
      <c r="C21" s="353"/>
      <c r="D21" s="277">
        <f>SUM(D16:D20)</f>
        <v>715989</v>
      </c>
      <c r="E21" s="277">
        <f>SUM(E16:E20)</f>
        <v>715989</v>
      </c>
      <c r="F21" s="277">
        <f>SUM(F16:F20)</f>
        <v>715989</v>
      </c>
      <c r="G21" s="277">
        <f>SUM(G16:G20)</f>
        <v>690944</v>
      </c>
      <c r="H21" s="277"/>
      <c r="I21" s="277">
        <f>SUM(I16:I20)</f>
        <v>0</v>
      </c>
      <c r="J21" s="277">
        <f>SUM(J16:J20)</f>
        <v>0</v>
      </c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"/>
  <sheetViews>
    <sheetView zoomScale="120" zoomScaleNormal="120" workbookViewId="0">
      <selection activeCell="D30" sqref="D30"/>
    </sheetView>
  </sheetViews>
  <sheetFormatPr defaultRowHeight="15" x14ac:dyDescent="0.25"/>
  <cols>
    <col min="1" max="1" width="5.85546875" style="176" customWidth="1"/>
    <col min="2" max="2" width="9.85546875" style="176" customWidth="1"/>
    <col min="3" max="3" width="9.140625" style="176"/>
    <col min="4" max="4" width="14.42578125" style="176" customWidth="1"/>
    <col min="5" max="5" width="14.140625" style="176" customWidth="1"/>
    <col min="6" max="6" width="14.42578125" style="176" customWidth="1"/>
    <col min="7" max="7" width="15.28515625" style="176" customWidth="1"/>
    <col min="8" max="8" width="13.5703125" customWidth="1"/>
    <col min="9" max="9" width="13.28515625" customWidth="1"/>
    <col min="10" max="10" width="16.7109375" customWidth="1"/>
    <col min="80" max="256" width="9.140625" style="176"/>
    <col min="257" max="257" width="5.85546875" style="176" customWidth="1"/>
    <col min="258" max="258" width="9.85546875" style="176" customWidth="1"/>
    <col min="259" max="259" width="9.140625" style="176"/>
    <col min="260" max="260" width="14.42578125" style="176" customWidth="1"/>
    <col min="261" max="261" width="14.140625" style="176" customWidth="1"/>
    <col min="262" max="262" width="14.42578125" style="176" customWidth="1"/>
    <col min="263" max="263" width="15.28515625" style="176" customWidth="1"/>
    <col min="264" max="264" width="13.5703125" style="176" customWidth="1"/>
    <col min="265" max="265" width="13.28515625" style="176" customWidth="1"/>
    <col min="266" max="266" width="16.7109375" style="176" customWidth="1"/>
    <col min="267" max="512" width="9.140625" style="176"/>
    <col min="513" max="513" width="5.85546875" style="176" customWidth="1"/>
    <col min="514" max="514" width="9.85546875" style="176" customWidth="1"/>
    <col min="515" max="515" width="9.140625" style="176"/>
    <col min="516" max="516" width="14.42578125" style="176" customWidth="1"/>
    <col min="517" max="517" width="14.140625" style="176" customWidth="1"/>
    <col min="518" max="518" width="14.42578125" style="176" customWidth="1"/>
    <col min="519" max="519" width="15.28515625" style="176" customWidth="1"/>
    <col min="520" max="520" width="13.5703125" style="176" customWidth="1"/>
    <col min="521" max="521" width="13.28515625" style="176" customWidth="1"/>
    <col min="522" max="522" width="16.7109375" style="176" customWidth="1"/>
    <col min="523" max="768" width="9.140625" style="176"/>
    <col min="769" max="769" width="5.85546875" style="176" customWidth="1"/>
    <col min="770" max="770" width="9.85546875" style="176" customWidth="1"/>
    <col min="771" max="771" width="9.140625" style="176"/>
    <col min="772" max="772" width="14.42578125" style="176" customWidth="1"/>
    <col min="773" max="773" width="14.140625" style="176" customWidth="1"/>
    <col min="774" max="774" width="14.42578125" style="176" customWidth="1"/>
    <col min="775" max="775" width="15.28515625" style="176" customWidth="1"/>
    <col min="776" max="776" width="13.5703125" style="176" customWidth="1"/>
    <col min="777" max="777" width="13.28515625" style="176" customWidth="1"/>
    <col min="778" max="778" width="16.7109375" style="176" customWidth="1"/>
    <col min="779" max="1024" width="9.140625" style="176"/>
    <col min="1025" max="1025" width="5.85546875" style="176" customWidth="1"/>
    <col min="1026" max="1026" width="9.85546875" style="176" customWidth="1"/>
    <col min="1027" max="1027" width="9.140625" style="176"/>
    <col min="1028" max="1028" width="14.42578125" style="176" customWidth="1"/>
    <col min="1029" max="1029" width="14.140625" style="176" customWidth="1"/>
    <col min="1030" max="1030" width="14.42578125" style="176" customWidth="1"/>
    <col min="1031" max="1031" width="15.28515625" style="176" customWidth="1"/>
    <col min="1032" max="1032" width="13.5703125" style="176" customWidth="1"/>
    <col min="1033" max="1033" width="13.28515625" style="176" customWidth="1"/>
    <col min="1034" max="1034" width="16.7109375" style="176" customWidth="1"/>
    <col min="1035" max="1280" width="9.140625" style="176"/>
    <col min="1281" max="1281" width="5.85546875" style="176" customWidth="1"/>
    <col min="1282" max="1282" width="9.85546875" style="176" customWidth="1"/>
    <col min="1283" max="1283" width="9.140625" style="176"/>
    <col min="1284" max="1284" width="14.42578125" style="176" customWidth="1"/>
    <col min="1285" max="1285" width="14.140625" style="176" customWidth="1"/>
    <col min="1286" max="1286" width="14.42578125" style="176" customWidth="1"/>
    <col min="1287" max="1287" width="15.28515625" style="176" customWidth="1"/>
    <col min="1288" max="1288" width="13.5703125" style="176" customWidth="1"/>
    <col min="1289" max="1289" width="13.28515625" style="176" customWidth="1"/>
    <col min="1290" max="1290" width="16.7109375" style="176" customWidth="1"/>
    <col min="1291" max="1536" width="9.140625" style="176"/>
    <col min="1537" max="1537" width="5.85546875" style="176" customWidth="1"/>
    <col min="1538" max="1538" width="9.85546875" style="176" customWidth="1"/>
    <col min="1539" max="1539" width="9.140625" style="176"/>
    <col min="1540" max="1540" width="14.42578125" style="176" customWidth="1"/>
    <col min="1541" max="1541" width="14.140625" style="176" customWidth="1"/>
    <col min="1542" max="1542" width="14.42578125" style="176" customWidth="1"/>
    <col min="1543" max="1543" width="15.28515625" style="176" customWidth="1"/>
    <col min="1544" max="1544" width="13.5703125" style="176" customWidth="1"/>
    <col min="1545" max="1545" width="13.28515625" style="176" customWidth="1"/>
    <col min="1546" max="1546" width="16.7109375" style="176" customWidth="1"/>
    <col min="1547" max="1792" width="9.140625" style="176"/>
    <col min="1793" max="1793" width="5.85546875" style="176" customWidth="1"/>
    <col min="1794" max="1794" width="9.85546875" style="176" customWidth="1"/>
    <col min="1795" max="1795" width="9.140625" style="176"/>
    <col min="1796" max="1796" width="14.42578125" style="176" customWidth="1"/>
    <col min="1797" max="1797" width="14.140625" style="176" customWidth="1"/>
    <col min="1798" max="1798" width="14.42578125" style="176" customWidth="1"/>
    <col min="1799" max="1799" width="15.28515625" style="176" customWidth="1"/>
    <col min="1800" max="1800" width="13.5703125" style="176" customWidth="1"/>
    <col min="1801" max="1801" width="13.28515625" style="176" customWidth="1"/>
    <col min="1802" max="1802" width="16.7109375" style="176" customWidth="1"/>
    <col min="1803" max="2048" width="9.140625" style="176"/>
    <col min="2049" max="2049" width="5.85546875" style="176" customWidth="1"/>
    <col min="2050" max="2050" width="9.85546875" style="176" customWidth="1"/>
    <col min="2051" max="2051" width="9.140625" style="176"/>
    <col min="2052" max="2052" width="14.42578125" style="176" customWidth="1"/>
    <col min="2053" max="2053" width="14.140625" style="176" customWidth="1"/>
    <col min="2054" max="2054" width="14.42578125" style="176" customWidth="1"/>
    <col min="2055" max="2055" width="15.28515625" style="176" customWidth="1"/>
    <col min="2056" max="2056" width="13.5703125" style="176" customWidth="1"/>
    <col min="2057" max="2057" width="13.28515625" style="176" customWidth="1"/>
    <col min="2058" max="2058" width="16.7109375" style="176" customWidth="1"/>
    <col min="2059" max="2304" width="9.140625" style="176"/>
    <col min="2305" max="2305" width="5.85546875" style="176" customWidth="1"/>
    <col min="2306" max="2306" width="9.85546875" style="176" customWidth="1"/>
    <col min="2307" max="2307" width="9.140625" style="176"/>
    <col min="2308" max="2308" width="14.42578125" style="176" customWidth="1"/>
    <col min="2309" max="2309" width="14.140625" style="176" customWidth="1"/>
    <col min="2310" max="2310" width="14.42578125" style="176" customWidth="1"/>
    <col min="2311" max="2311" width="15.28515625" style="176" customWidth="1"/>
    <col min="2312" max="2312" width="13.5703125" style="176" customWidth="1"/>
    <col min="2313" max="2313" width="13.28515625" style="176" customWidth="1"/>
    <col min="2314" max="2314" width="16.7109375" style="176" customWidth="1"/>
    <col min="2315" max="2560" width="9.140625" style="176"/>
    <col min="2561" max="2561" width="5.85546875" style="176" customWidth="1"/>
    <col min="2562" max="2562" width="9.85546875" style="176" customWidth="1"/>
    <col min="2563" max="2563" width="9.140625" style="176"/>
    <col min="2564" max="2564" width="14.42578125" style="176" customWidth="1"/>
    <col min="2565" max="2565" width="14.140625" style="176" customWidth="1"/>
    <col min="2566" max="2566" width="14.42578125" style="176" customWidth="1"/>
    <col min="2567" max="2567" width="15.28515625" style="176" customWidth="1"/>
    <col min="2568" max="2568" width="13.5703125" style="176" customWidth="1"/>
    <col min="2569" max="2569" width="13.28515625" style="176" customWidth="1"/>
    <col min="2570" max="2570" width="16.7109375" style="176" customWidth="1"/>
    <col min="2571" max="2816" width="9.140625" style="176"/>
    <col min="2817" max="2817" width="5.85546875" style="176" customWidth="1"/>
    <col min="2818" max="2818" width="9.85546875" style="176" customWidth="1"/>
    <col min="2819" max="2819" width="9.140625" style="176"/>
    <col min="2820" max="2820" width="14.42578125" style="176" customWidth="1"/>
    <col min="2821" max="2821" width="14.140625" style="176" customWidth="1"/>
    <col min="2822" max="2822" width="14.42578125" style="176" customWidth="1"/>
    <col min="2823" max="2823" width="15.28515625" style="176" customWidth="1"/>
    <col min="2824" max="2824" width="13.5703125" style="176" customWidth="1"/>
    <col min="2825" max="2825" width="13.28515625" style="176" customWidth="1"/>
    <col min="2826" max="2826" width="16.7109375" style="176" customWidth="1"/>
    <col min="2827" max="3072" width="9.140625" style="176"/>
    <col min="3073" max="3073" width="5.85546875" style="176" customWidth="1"/>
    <col min="3074" max="3074" width="9.85546875" style="176" customWidth="1"/>
    <col min="3075" max="3075" width="9.140625" style="176"/>
    <col min="3076" max="3076" width="14.42578125" style="176" customWidth="1"/>
    <col min="3077" max="3077" width="14.140625" style="176" customWidth="1"/>
    <col min="3078" max="3078" width="14.42578125" style="176" customWidth="1"/>
    <col min="3079" max="3079" width="15.28515625" style="176" customWidth="1"/>
    <col min="3080" max="3080" width="13.5703125" style="176" customWidth="1"/>
    <col min="3081" max="3081" width="13.28515625" style="176" customWidth="1"/>
    <col min="3082" max="3082" width="16.7109375" style="176" customWidth="1"/>
    <col min="3083" max="3328" width="9.140625" style="176"/>
    <col min="3329" max="3329" width="5.85546875" style="176" customWidth="1"/>
    <col min="3330" max="3330" width="9.85546875" style="176" customWidth="1"/>
    <col min="3331" max="3331" width="9.140625" style="176"/>
    <col min="3332" max="3332" width="14.42578125" style="176" customWidth="1"/>
    <col min="3333" max="3333" width="14.140625" style="176" customWidth="1"/>
    <col min="3334" max="3334" width="14.42578125" style="176" customWidth="1"/>
    <col min="3335" max="3335" width="15.28515625" style="176" customWidth="1"/>
    <col min="3336" max="3336" width="13.5703125" style="176" customWidth="1"/>
    <col min="3337" max="3337" width="13.28515625" style="176" customWidth="1"/>
    <col min="3338" max="3338" width="16.7109375" style="176" customWidth="1"/>
    <col min="3339" max="3584" width="9.140625" style="176"/>
    <col min="3585" max="3585" width="5.85546875" style="176" customWidth="1"/>
    <col min="3586" max="3586" width="9.85546875" style="176" customWidth="1"/>
    <col min="3587" max="3587" width="9.140625" style="176"/>
    <col min="3588" max="3588" width="14.42578125" style="176" customWidth="1"/>
    <col min="3589" max="3589" width="14.140625" style="176" customWidth="1"/>
    <col min="3590" max="3590" width="14.42578125" style="176" customWidth="1"/>
    <col min="3591" max="3591" width="15.28515625" style="176" customWidth="1"/>
    <col min="3592" max="3592" width="13.5703125" style="176" customWidth="1"/>
    <col min="3593" max="3593" width="13.28515625" style="176" customWidth="1"/>
    <col min="3594" max="3594" width="16.7109375" style="176" customWidth="1"/>
    <col min="3595" max="3840" width="9.140625" style="176"/>
    <col min="3841" max="3841" width="5.85546875" style="176" customWidth="1"/>
    <col min="3842" max="3842" width="9.85546875" style="176" customWidth="1"/>
    <col min="3843" max="3843" width="9.140625" style="176"/>
    <col min="3844" max="3844" width="14.42578125" style="176" customWidth="1"/>
    <col min="3845" max="3845" width="14.140625" style="176" customWidth="1"/>
    <col min="3846" max="3846" width="14.42578125" style="176" customWidth="1"/>
    <col min="3847" max="3847" width="15.28515625" style="176" customWidth="1"/>
    <col min="3848" max="3848" width="13.5703125" style="176" customWidth="1"/>
    <col min="3849" max="3849" width="13.28515625" style="176" customWidth="1"/>
    <col min="3850" max="3850" width="16.7109375" style="176" customWidth="1"/>
    <col min="3851" max="4096" width="9.140625" style="176"/>
    <col min="4097" max="4097" width="5.85546875" style="176" customWidth="1"/>
    <col min="4098" max="4098" width="9.85546875" style="176" customWidth="1"/>
    <col min="4099" max="4099" width="9.140625" style="176"/>
    <col min="4100" max="4100" width="14.42578125" style="176" customWidth="1"/>
    <col min="4101" max="4101" width="14.140625" style="176" customWidth="1"/>
    <col min="4102" max="4102" width="14.42578125" style="176" customWidth="1"/>
    <col min="4103" max="4103" width="15.28515625" style="176" customWidth="1"/>
    <col min="4104" max="4104" width="13.5703125" style="176" customWidth="1"/>
    <col min="4105" max="4105" width="13.28515625" style="176" customWidth="1"/>
    <col min="4106" max="4106" width="16.7109375" style="176" customWidth="1"/>
    <col min="4107" max="4352" width="9.140625" style="176"/>
    <col min="4353" max="4353" width="5.85546875" style="176" customWidth="1"/>
    <col min="4354" max="4354" width="9.85546875" style="176" customWidth="1"/>
    <col min="4355" max="4355" width="9.140625" style="176"/>
    <col min="4356" max="4356" width="14.42578125" style="176" customWidth="1"/>
    <col min="4357" max="4357" width="14.140625" style="176" customWidth="1"/>
    <col min="4358" max="4358" width="14.42578125" style="176" customWidth="1"/>
    <col min="4359" max="4359" width="15.28515625" style="176" customWidth="1"/>
    <col min="4360" max="4360" width="13.5703125" style="176" customWidth="1"/>
    <col min="4361" max="4361" width="13.28515625" style="176" customWidth="1"/>
    <col min="4362" max="4362" width="16.7109375" style="176" customWidth="1"/>
    <col min="4363" max="4608" width="9.140625" style="176"/>
    <col min="4609" max="4609" width="5.85546875" style="176" customWidth="1"/>
    <col min="4610" max="4610" width="9.85546875" style="176" customWidth="1"/>
    <col min="4611" max="4611" width="9.140625" style="176"/>
    <col min="4612" max="4612" width="14.42578125" style="176" customWidth="1"/>
    <col min="4613" max="4613" width="14.140625" style="176" customWidth="1"/>
    <col min="4614" max="4614" width="14.42578125" style="176" customWidth="1"/>
    <col min="4615" max="4615" width="15.28515625" style="176" customWidth="1"/>
    <col min="4616" max="4616" width="13.5703125" style="176" customWidth="1"/>
    <col min="4617" max="4617" width="13.28515625" style="176" customWidth="1"/>
    <col min="4618" max="4618" width="16.7109375" style="176" customWidth="1"/>
    <col min="4619" max="4864" width="9.140625" style="176"/>
    <col min="4865" max="4865" width="5.85546875" style="176" customWidth="1"/>
    <col min="4866" max="4866" width="9.85546875" style="176" customWidth="1"/>
    <col min="4867" max="4867" width="9.140625" style="176"/>
    <col min="4868" max="4868" width="14.42578125" style="176" customWidth="1"/>
    <col min="4869" max="4869" width="14.140625" style="176" customWidth="1"/>
    <col min="4870" max="4870" width="14.42578125" style="176" customWidth="1"/>
    <col min="4871" max="4871" width="15.28515625" style="176" customWidth="1"/>
    <col min="4872" max="4872" width="13.5703125" style="176" customWidth="1"/>
    <col min="4873" max="4873" width="13.28515625" style="176" customWidth="1"/>
    <col min="4874" max="4874" width="16.7109375" style="176" customWidth="1"/>
    <col min="4875" max="5120" width="9.140625" style="176"/>
    <col min="5121" max="5121" width="5.85546875" style="176" customWidth="1"/>
    <col min="5122" max="5122" width="9.85546875" style="176" customWidth="1"/>
    <col min="5123" max="5123" width="9.140625" style="176"/>
    <col min="5124" max="5124" width="14.42578125" style="176" customWidth="1"/>
    <col min="5125" max="5125" width="14.140625" style="176" customWidth="1"/>
    <col min="5126" max="5126" width="14.42578125" style="176" customWidth="1"/>
    <col min="5127" max="5127" width="15.28515625" style="176" customWidth="1"/>
    <col min="5128" max="5128" width="13.5703125" style="176" customWidth="1"/>
    <col min="5129" max="5129" width="13.28515625" style="176" customWidth="1"/>
    <col min="5130" max="5130" width="16.7109375" style="176" customWidth="1"/>
    <col min="5131" max="5376" width="9.140625" style="176"/>
    <col min="5377" max="5377" width="5.85546875" style="176" customWidth="1"/>
    <col min="5378" max="5378" width="9.85546875" style="176" customWidth="1"/>
    <col min="5379" max="5379" width="9.140625" style="176"/>
    <col min="5380" max="5380" width="14.42578125" style="176" customWidth="1"/>
    <col min="5381" max="5381" width="14.140625" style="176" customWidth="1"/>
    <col min="5382" max="5382" width="14.42578125" style="176" customWidth="1"/>
    <col min="5383" max="5383" width="15.28515625" style="176" customWidth="1"/>
    <col min="5384" max="5384" width="13.5703125" style="176" customWidth="1"/>
    <col min="5385" max="5385" width="13.28515625" style="176" customWidth="1"/>
    <col min="5386" max="5386" width="16.7109375" style="176" customWidth="1"/>
    <col min="5387" max="5632" width="9.140625" style="176"/>
    <col min="5633" max="5633" width="5.85546875" style="176" customWidth="1"/>
    <col min="5634" max="5634" width="9.85546875" style="176" customWidth="1"/>
    <col min="5635" max="5635" width="9.140625" style="176"/>
    <col min="5636" max="5636" width="14.42578125" style="176" customWidth="1"/>
    <col min="5637" max="5637" width="14.140625" style="176" customWidth="1"/>
    <col min="5638" max="5638" width="14.42578125" style="176" customWidth="1"/>
    <col min="5639" max="5639" width="15.28515625" style="176" customWidth="1"/>
    <col min="5640" max="5640" width="13.5703125" style="176" customWidth="1"/>
    <col min="5641" max="5641" width="13.28515625" style="176" customWidth="1"/>
    <col min="5642" max="5642" width="16.7109375" style="176" customWidth="1"/>
    <col min="5643" max="5888" width="9.140625" style="176"/>
    <col min="5889" max="5889" width="5.85546875" style="176" customWidth="1"/>
    <col min="5890" max="5890" width="9.85546875" style="176" customWidth="1"/>
    <col min="5891" max="5891" width="9.140625" style="176"/>
    <col min="5892" max="5892" width="14.42578125" style="176" customWidth="1"/>
    <col min="5893" max="5893" width="14.140625" style="176" customWidth="1"/>
    <col min="5894" max="5894" width="14.42578125" style="176" customWidth="1"/>
    <col min="5895" max="5895" width="15.28515625" style="176" customWidth="1"/>
    <col min="5896" max="5896" width="13.5703125" style="176" customWidth="1"/>
    <col min="5897" max="5897" width="13.28515625" style="176" customWidth="1"/>
    <col min="5898" max="5898" width="16.7109375" style="176" customWidth="1"/>
    <col min="5899" max="6144" width="9.140625" style="176"/>
    <col min="6145" max="6145" width="5.85546875" style="176" customWidth="1"/>
    <col min="6146" max="6146" width="9.85546875" style="176" customWidth="1"/>
    <col min="6147" max="6147" width="9.140625" style="176"/>
    <col min="6148" max="6148" width="14.42578125" style="176" customWidth="1"/>
    <col min="6149" max="6149" width="14.140625" style="176" customWidth="1"/>
    <col min="6150" max="6150" width="14.42578125" style="176" customWidth="1"/>
    <col min="6151" max="6151" width="15.28515625" style="176" customWidth="1"/>
    <col min="6152" max="6152" width="13.5703125" style="176" customWidth="1"/>
    <col min="6153" max="6153" width="13.28515625" style="176" customWidth="1"/>
    <col min="6154" max="6154" width="16.7109375" style="176" customWidth="1"/>
    <col min="6155" max="6400" width="9.140625" style="176"/>
    <col min="6401" max="6401" width="5.85546875" style="176" customWidth="1"/>
    <col min="6402" max="6402" width="9.85546875" style="176" customWidth="1"/>
    <col min="6403" max="6403" width="9.140625" style="176"/>
    <col min="6404" max="6404" width="14.42578125" style="176" customWidth="1"/>
    <col min="6405" max="6405" width="14.140625" style="176" customWidth="1"/>
    <col min="6406" max="6406" width="14.42578125" style="176" customWidth="1"/>
    <col min="6407" max="6407" width="15.28515625" style="176" customWidth="1"/>
    <col min="6408" max="6408" width="13.5703125" style="176" customWidth="1"/>
    <col min="6409" max="6409" width="13.28515625" style="176" customWidth="1"/>
    <col min="6410" max="6410" width="16.7109375" style="176" customWidth="1"/>
    <col min="6411" max="6656" width="9.140625" style="176"/>
    <col min="6657" max="6657" width="5.85546875" style="176" customWidth="1"/>
    <col min="6658" max="6658" width="9.85546875" style="176" customWidth="1"/>
    <col min="6659" max="6659" width="9.140625" style="176"/>
    <col min="6660" max="6660" width="14.42578125" style="176" customWidth="1"/>
    <col min="6661" max="6661" width="14.140625" style="176" customWidth="1"/>
    <col min="6662" max="6662" width="14.42578125" style="176" customWidth="1"/>
    <col min="6663" max="6663" width="15.28515625" style="176" customWidth="1"/>
    <col min="6664" max="6664" width="13.5703125" style="176" customWidth="1"/>
    <col min="6665" max="6665" width="13.28515625" style="176" customWidth="1"/>
    <col min="6666" max="6666" width="16.7109375" style="176" customWidth="1"/>
    <col min="6667" max="6912" width="9.140625" style="176"/>
    <col min="6913" max="6913" width="5.85546875" style="176" customWidth="1"/>
    <col min="6914" max="6914" width="9.85546875" style="176" customWidth="1"/>
    <col min="6915" max="6915" width="9.140625" style="176"/>
    <col min="6916" max="6916" width="14.42578125" style="176" customWidth="1"/>
    <col min="6917" max="6917" width="14.140625" style="176" customWidth="1"/>
    <col min="6918" max="6918" width="14.42578125" style="176" customWidth="1"/>
    <col min="6919" max="6919" width="15.28515625" style="176" customWidth="1"/>
    <col min="6920" max="6920" width="13.5703125" style="176" customWidth="1"/>
    <col min="6921" max="6921" width="13.28515625" style="176" customWidth="1"/>
    <col min="6922" max="6922" width="16.7109375" style="176" customWidth="1"/>
    <col min="6923" max="7168" width="9.140625" style="176"/>
    <col min="7169" max="7169" width="5.85546875" style="176" customWidth="1"/>
    <col min="7170" max="7170" width="9.85546875" style="176" customWidth="1"/>
    <col min="7171" max="7171" width="9.140625" style="176"/>
    <col min="7172" max="7172" width="14.42578125" style="176" customWidth="1"/>
    <col min="7173" max="7173" width="14.140625" style="176" customWidth="1"/>
    <col min="7174" max="7174" width="14.42578125" style="176" customWidth="1"/>
    <col min="7175" max="7175" width="15.28515625" style="176" customWidth="1"/>
    <col min="7176" max="7176" width="13.5703125" style="176" customWidth="1"/>
    <col min="7177" max="7177" width="13.28515625" style="176" customWidth="1"/>
    <col min="7178" max="7178" width="16.7109375" style="176" customWidth="1"/>
    <col min="7179" max="7424" width="9.140625" style="176"/>
    <col min="7425" max="7425" width="5.85546875" style="176" customWidth="1"/>
    <col min="7426" max="7426" width="9.85546875" style="176" customWidth="1"/>
    <col min="7427" max="7427" width="9.140625" style="176"/>
    <col min="7428" max="7428" width="14.42578125" style="176" customWidth="1"/>
    <col min="7429" max="7429" width="14.140625" style="176" customWidth="1"/>
    <col min="7430" max="7430" width="14.42578125" style="176" customWidth="1"/>
    <col min="7431" max="7431" width="15.28515625" style="176" customWidth="1"/>
    <col min="7432" max="7432" width="13.5703125" style="176" customWidth="1"/>
    <col min="7433" max="7433" width="13.28515625" style="176" customWidth="1"/>
    <col min="7434" max="7434" width="16.7109375" style="176" customWidth="1"/>
    <col min="7435" max="7680" width="9.140625" style="176"/>
    <col min="7681" max="7681" width="5.85546875" style="176" customWidth="1"/>
    <col min="7682" max="7682" width="9.85546875" style="176" customWidth="1"/>
    <col min="7683" max="7683" width="9.140625" style="176"/>
    <col min="7684" max="7684" width="14.42578125" style="176" customWidth="1"/>
    <col min="7685" max="7685" width="14.140625" style="176" customWidth="1"/>
    <col min="7686" max="7686" width="14.42578125" style="176" customWidth="1"/>
    <col min="7687" max="7687" width="15.28515625" style="176" customWidth="1"/>
    <col min="7688" max="7688" width="13.5703125" style="176" customWidth="1"/>
    <col min="7689" max="7689" width="13.28515625" style="176" customWidth="1"/>
    <col min="7690" max="7690" width="16.7109375" style="176" customWidth="1"/>
    <col min="7691" max="7936" width="9.140625" style="176"/>
    <col min="7937" max="7937" width="5.85546875" style="176" customWidth="1"/>
    <col min="7938" max="7938" width="9.85546875" style="176" customWidth="1"/>
    <col min="7939" max="7939" width="9.140625" style="176"/>
    <col min="7940" max="7940" width="14.42578125" style="176" customWidth="1"/>
    <col min="7941" max="7941" width="14.140625" style="176" customWidth="1"/>
    <col min="7942" max="7942" width="14.42578125" style="176" customWidth="1"/>
    <col min="7943" max="7943" width="15.28515625" style="176" customWidth="1"/>
    <col min="7944" max="7944" width="13.5703125" style="176" customWidth="1"/>
    <col min="7945" max="7945" width="13.28515625" style="176" customWidth="1"/>
    <col min="7946" max="7946" width="16.7109375" style="176" customWidth="1"/>
    <col min="7947" max="8192" width="9.140625" style="176"/>
    <col min="8193" max="8193" width="5.85546875" style="176" customWidth="1"/>
    <col min="8194" max="8194" width="9.85546875" style="176" customWidth="1"/>
    <col min="8195" max="8195" width="9.140625" style="176"/>
    <col min="8196" max="8196" width="14.42578125" style="176" customWidth="1"/>
    <col min="8197" max="8197" width="14.140625" style="176" customWidth="1"/>
    <col min="8198" max="8198" width="14.42578125" style="176" customWidth="1"/>
    <col min="8199" max="8199" width="15.28515625" style="176" customWidth="1"/>
    <col min="8200" max="8200" width="13.5703125" style="176" customWidth="1"/>
    <col min="8201" max="8201" width="13.28515625" style="176" customWidth="1"/>
    <col min="8202" max="8202" width="16.7109375" style="176" customWidth="1"/>
    <col min="8203" max="8448" width="9.140625" style="176"/>
    <col min="8449" max="8449" width="5.85546875" style="176" customWidth="1"/>
    <col min="8450" max="8450" width="9.85546875" style="176" customWidth="1"/>
    <col min="8451" max="8451" width="9.140625" style="176"/>
    <col min="8452" max="8452" width="14.42578125" style="176" customWidth="1"/>
    <col min="8453" max="8453" width="14.140625" style="176" customWidth="1"/>
    <col min="8454" max="8454" width="14.42578125" style="176" customWidth="1"/>
    <col min="8455" max="8455" width="15.28515625" style="176" customWidth="1"/>
    <col min="8456" max="8456" width="13.5703125" style="176" customWidth="1"/>
    <col min="8457" max="8457" width="13.28515625" style="176" customWidth="1"/>
    <col min="8458" max="8458" width="16.7109375" style="176" customWidth="1"/>
    <col min="8459" max="8704" width="9.140625" style="176"/>
    <col min="8705" max="8705" width="5.85546875" style="176" customWidth="1"/>
    <col min="8706" max="8706" width="9.85546875" style="176" customWidth="1"/>
    <col min="8707" max="8707" width="9.140625" style="176"/>
    <col min="8708" max="8708" width="14.42578125" style="176" customWidth="1"/>
    <col min="8709" max="8709" width="14.140625" style="176" customWidth="1"/>
    <col min="8710" max="8710" width="14.42578125" style="176" customWidth="1"/>
    <col min="8711" max="8711" width="15.28515625" style="176" customWidth="1"/>
    <col min="8712" max="8712" width="13.5703125" style="176" customWidth="1"/>
    <col min="8713" max="8713" width="13.28515625" style="176" customWidth="1"/>
    <col min="8714" max="8714" width="16.7109375" style="176" customWidth="1"/>
    <col min="8715" max="8960" width="9.140625" style="176"/>
    <col min="8961" max="8961" width="5.85546875" style="176" customWidth="1"/>
    <col min="8962" max="8962" width="9.85546875" style="176" customWidth="1"/>
    <col min="8963" max="8963" width="9.140625" style="176"/>
    <col min="8964" max="8964" width="14.42578125" style="176" customWidth="1"/>
    <col min="8965" max="8965" width="14.140625" style="176" customWidth="1"/>
    <col min="8966" max="8966" width="14.42578125" style="176" customWidth="1"/>
    <col min="8967" max="8967" width="15.28515625" style="176" customWidth="1"/>
    <col min="8968" max="8968" width="13.5703125" style="176" customWidth="1"/>
    <col min="8969" max="8969" width="13.28515625" style="176" customWidth="1"/>
    <col min="8970" max="8970" width="16.7109375" style="176" customWidth="1"/>
    <col min="8971" max="9216" width="9.140625" style="176"/>
    <col min="9217" max="9217" width="5.85546875" style="176" customWidth="1"/>
    <col min="9218" max="9218" width="9.85546875" style="176" customWidth="1"/>
    <col min="9219" max="9219" width="9.140625" style="176"/>
    <col min="9220" max="9220" width="14.42578125" style="176" customWidth="1"/>
    <col min="9221" max="9221" width="14.140625" style="176" customWidth="1"/>
    <col min="9222" max="9222" width="14.42578125" style="176" customWidth="1"/>
    <col min="9223" max="9223" width="15.28515625" style="176" customWidth="1"/>
    <col min="9224" max="9224" width="13.5703125" style="176" customWidth="1"/>
    <col min="9225" max="9225" width="13.28515625" style="176" customWidth="1"/>
    <col min="9226" max="9226" width="16.7109375" style="176" customWidth="1"/>
    <col min="9227" max="9472" width="9.140625" style="176"/>
    <col min="9473" max="9473" width="5.85546875" style="176" customWidth="1"/>
    <col min="9474" max="9474" width="9.85546875" style="176" customWidth="1"/>
    <col min="9475" max="9475" width="9.140625" style="176"/>
    <col min="9476" max="9476" width="14.42578125" style="176" customWidth="1"/>
    <col min="9477" max="9477" width="14.140625" style="176" customWidth="1"/>
    <col min="9478" max="9478" width="14.42578125" style="176" customWidth="1"/>
    <col min="9479" max="9479" width="15.28515625" style="176" customWidth="1"/>
    <col min="9480" max="9480" width="13.5703125" style="176" customWidth="1"/>
    <col min="9481" max="9481" width="13.28515625" style="176" customWidth="1"/>
    <col min="9482" max="9482" width="16.7109375" style="176" customWidth="1"/>
    <col min="9483" max="9728" width="9.140625" style="176"/>
    <col min="9729" max="9729" width="5.85546875" style="176" customWidth="1"/>
    <col min="9730" max="9730" width="9.85546875" style="176" customWidth="1"/>
    <col min="9731" max="9731" width="9.140625" style="176"/>
    <col min="9732" max="9732" width="14.42578125" style="176" customWidth="1"/>
    <col min="9733" max="9733" width="14.140625" style="176" customWidth="1"/>
    <col min="9734" max="9734" width="14.42578125" style="176" customWidth="1"/>
    <col min="9735" max="9735" width="15.28515625" style="176" customWidth="1"/>
    <col min="9736" max="9736" width="13.5703125" style="176" customWidth="1"/>
    <col min="9737" max="9737" width="13.28515625" style="176" customWidth="1"/>
    <col min="9738" max="9738" width="16.7109375" style="176" customWidth="1"/>
    <col min="9739" max="9984" width="9.140625" style="176"/>
    <col min="9985" max="9985" width="5.85546875" style="176" customWidth="1"/>
    <col min="9986" max="9986" width="9.85546875" style="176" customWidth="1"/>
    <col min="9987" max="9987" width="9.140625" style="176"/>
    <col min="9988" max="9988" width="14.42578125" style="176" customWidth="1"/>
    <col min="9989" max="9989" width="14.140625" style="176" customWidth="1"/>
    <col min="9990" max="9990" width="14.42578125" style="176" customWidth="1"/>
    <col min="9991" max="9991" width="15.28515625" style="176" customWidth="1"/>
    <col min="9992" max="9992" width="13.5703125" style="176" customWidth="1"/>
    <col min="9993" max="9993" width="13.28515625" style="176" customWidth="1"/>
    <col min="9994" max="9994" width="16.7109375" style="176" customWidth="1"/>
    <col min="9995" max="10240" width="9.140625" style="176"/>
    <col min="10241" max="10241" width="5.85546875" style="176" customWidth="1"/>
    <col min="10242" max="10242" width="9.85546875" style="176" customWidth="1"/>
    <col min="10243" max="10243" width="9.140625" style="176"/>
    <col min="10244" max="10244" width="14.42578125" style="176" customWidth="1"/>
    <col min="10245" max="10245" width="14.140625" style="176" customWidth="1"/>
    <col min="10246" max="10246" width="14.42578125" style="176" customWidth="1"/>
    <col min="10247" max="10247" width="15.28515625" style="176" customWidth="1"/>
    <col min="10248" max="10248" width="13.5703125" style="176" customWidth="1"/>
    <col min="10249" max="10249" width="13.28515625" style="176" customWidth="1"/>
    <col min="10250" max="10250" width="16.7109375" style="176" customWidth="1"/>
    <col min="10251" max="10496" width="9.140625" style="176"/>
    <col min="10497" max="10497" width="5.85546875" style="176" customWidth="1"/>
    <col min="10498" max="10498" width="9.85546875" style="176" customWidth="1"/>
    <col min="10499" max="10499" width="9.140625" style="176"/>
    <col min="10500" max="10500" width="14.42578125" style="176" customWidth="1"/>
    <col min="10501" max="10501" width="14.140625" style="176" customWidth="1"/>
    <col min="10502" max="10502" width="14.42578125" style="176" customWidth="1"/>
    <col min="10503" max="10503" width="15.28515625" style="176" customWidth="1"/>
    <col min="10504" max="10504" width="13.5703125" style="176" customWidth="1"/>
    <col min="10505" max="10505" width="13.28515625" style="176" customWidth="1"/>
    <col min="10506" max="10506" width="16.7109375" style="176" customWidth="1"/>
    <col min="10507" max="10752" width="9.140625" style="176"/>
    <col min="10753" max="10753" width="5.85546875" style="176" customWidth="1"/>
    <col min="10754" max="10754" width="9.85546875" style="176" customWidth="1"/>
    <col min="10755" max="10755" width="9.140625" style="176"/>
    <col min="10756" max="10756" width="14.42578125" style="176" customWidth="1"/>
    <col min="10757" max="10757" width="14.140625" style="176" customWidth="1"/>
    <col min="10758" max="10758" width="14.42578125" style="176" customWidth="1"/>
    <col min="10759" max="10759" width="15.28515625" style="176" customWidth="1"/>
    <col min="10760" max="10760" width="13.5703125" style="176" customWidth="1"/>
    <col min="10761" max="10761" width="13.28515625" style="176" customWidth="1"/>
    <col min="10762" max="10762" width="16.7109375" style="176" customWidth="1"/>
    <col min="10763" max="11008" width="9.140625" style="176"/>
    <col min="11009" max="11009" width="5.85546875" style="176" customWidth="1"/>
    <col min="11010" max="11010" width="9.85546875" style="176" customWidth="1"/>
    <col min="11011" max="11011" width="9.140625" style="176"/>
    <col min="11012" max="11012" width="14.42578125" style="176" customWidth="1"/>
    <col min="11013" max="11013" width="14.140625" style="176" customWidth="1"/>
    <col min="11014" max="11014" width="14.42578125" style="176" customWidth="1"/>
    <col min="11015" max="11015" width="15.28515625" style="176" customWidth="1"/>
    <col min="11016" max="11016" width="13.5703125" style="176" customWidth="1"/>
    <col min="11017" max="11017" width="13.28515625" style="176" customWidth="1"/>
    <col min="11018" max="11018" width="16.7109375" style="176" customWidth="1"/>
    <col min="11019" max="11264" width="9.140625" style="176"/>
    <col min="11265" max="11265" width="5.85546875" style="176" customWidth="1"/>
    <col min="11266" max="11266" width="9.85546875" style="176" customWidth="1"/>
    <col min="11267" max="11267" width="9.140625" style="176"/>
    <col min="11268" max="11268" width="14.42578125" style="176" customWidth="1"/>
    <col min="11269" max="11269" width="14.140625" style="176" customWidth="1"/>
    <col min="11270" max="11270" width="14.42578125" style="176" customWidth="1"/>
    <col min="11271" max="11271" width="15.28515625" style="176" customWidth="1"/>
    <col min="11272" max="11272" width="13.5703125" style="176" customWidth="1"/>
    <col min="11273" max="11273" width="13.28515625" style="176" customWidth="1"/>
    <col min="11274" max="11274" width="16.7109375" style="176" customWidth="1"/>
    <col min="11275" max="11520" width="9.140625" style="176"/>
    <col min="11521" max="11521" width="5.85546875" style="176" customWidth="1"/>
    <col min="11522" max="11522" width="9.85546875" style="176" customWidth="1"/>
    <col min="11523" max="11523" width="9.140625" style="176"/>
    <col min="11524" max="11524" width="14.42578125" style="176" customWidth="1"/>
    <col min="11525" max="11525" width="14.140625" style="176" customWidth="1"/>
    <col min="11526" max="11526" width="14.42578125" style="176" customWidth="1"/>
    <col min="11527" max="11527" width="15.28515625" style="176" customWidth="1"/>
    <col min="11528" max="11528" width="13.5703125" style="176" customWidth="1"/>
    <col min="11529" max="11529" width="13.28515625" style="176" customWidth="1"/>
    <col min="11530" max="11530" width="16.7109375" style="176" customWidth="1"/>
    <col min="11531" max="11776" width="9.140625" style="176"/>
    <col min="11777" max="11777" width="5.85546875" style="176" customWidth="1"/>
    <col min="11778" max="11778" width="9.85546875" style="176" customWidth="1"/>
    <col min="11779" max="11779" width="9.140625" style="176"/>
    <col min="11780" max="11780" width="14.42578125" style="176" customWidth="1"/>
    <col min="11781" max="11781" width="14.140625" style="176" customWidth="1"/>
    <col min="11782" max="11782" width="14.42578125" style="176" customWidth="1"/>
    <col min="11783" max="11783" width="15.28515625" style="176" customWidth="1"/>
    <col min="11784" max="11784" width="13.5703125" style="176" customWidth="1"/>
    <col min="11785" max="11785" width="13.28515625" style="176" customWidth="1"/>
    <col min="11786" max="11786" width="16.7109375" style="176" customWidth="1"/>
    <col min="11787" max="12032" width="9.140625" style="176"/>
    <col min="12033" max="12033" width="5.85546875" style="176" customWidth="1"/>
    <col min="12034" max="12034" width="9.85546875" style="176" customWidth="1"/>
    <col min="12035" max="12035" width="9.140625" style="176"/>
    <col min="12036" max="12036" width="14.42578125" style="176" customWidth="1"/>
    <col min="12037" max="12037" width="14.140625" style="176" customWidth="1"/>
    <col min="12038" max="12038" width="14.42578125" style="176" customWidth="1"/>
    <col min="12039" max="12039" width="15.28515625" style="176" customWidth="1"/>
    <col min="12040" max="12040" width="13.5703125" style="176" customWidth="1"/>
    <col min="12041" max="12041" width="13.28515625" style="176" customWidth="1"/>
    <col min="12042" max="12042" width="16.7109375" style="176" customWidth="1"/>
    <col min="12043" max="12288" width="9.140625" style="176"/>
    <col min="12289" max="12289" width="5.85546875" style="176" customWidth="1"/>
    <col min="12290" max="12290" width="9.85546875" style="176" customWidth="1"/>
    <col min="12291" max="12291" width="9.140625" style="176"/>
    <col min="12292" max="12292" width="14.42578125" style="176" customWidth="1"/>
    <col min="12293" max="12293" width="14.140625" style="176" customWidth="1"/>
    <col min="12294" max="12294" width="14.42578125" style="176" customWidth="1"/>
    <col min="12295" max="12295" width="15.28515625" style="176" customWidth="1"/>
    <col min="12296" max="12296" width="13.5703125" style="176" customWidth="1"/>
    <col min="12297" max="12297" width="13.28515625" style="176" customWidth="1"/>
    <col min="12298" max="12298" width="16.7109375" style="176" customWidth="1"/>
    <col min="12299" max="12544" width="9.140625" style="176"/>
    <col min="12545" max="12545" width="5.85546875" style="176" customWidth="1"/>
    <col min="12546" max="12546" width="9.85546875" style="176" customWidth="1"/>
    <col min="12547" max="12547" width="9.140625" style="176"/>
    <col min="12548" max="12548" width="14.42578125" style="176" customWidth="1"/>
    <col min="12549" max="12549" width="14.140625" style="176" customWidth="1"/>
    <col min="12550" max="12550" width="14.42578125" style="176" customWidth="1"/>
    <col min="12551" max="12551" width="15.28515625" style="176" customWidth="1"/>
    <col min="12552" max="12552" width="13.5703125" style="176" customWidth="1"/>
    <col min="12553" max="12553" width="13.28515625" style="176" customWidth="1"/>
    <col min="12554" max="12554" width="16.7109375" style="176" customWidth="1"/>
    <col min="12555" max="12800" width="9.140625" style="176"/>
    <col min="12801" max="12801" width="5.85546875" style="176" customWidth="1"/>
    <col min="12802" max="12802" width="9.85546875" style="176" customWidth="1"/>
    <col min="12803" max="12803" width="9.140625" style="176"/>
    <col min="12804" max="12804" width="14.42578125" style="176" customWidth="1"/>
    <col min="12805" max="12805" width="14.140625" style="176" customWidth="1"/>
    <col min="12806" max="12806" width="14.42578125" style="176" customWidth="1"/>
    <col min="12807" max="12807" width="15.28515625" style="176" customWidth="1"/>
    <col min="12808" max="12808" width="13.5703125" style="176" customWidth="1"/>
    <col min="12809" max="12809" width="13.28515625" style="176" customWidth="1"/>
    <col min="12810" max="12810" width="16.7109375" style="176" customWidth="1"/>
    <col min="12811" max="13056" width="9.140625" style="176"/>
    <col min="13057" max="13057" width="5.85546875" style="176" customWidth="1"/>
    <col min="13058" max="13058" width="9.85546875" style="176" customWidth="1"/>
    <col min="13059" max="13059" width="9.140625" style="176"/>
    <col min="13060" max="13060" width="14.42578125" style="176" customWidth="1"/>
    <col min="13061" max="13061" width="14.140625" style="176" customWidth="1"/>
    <col min="13062" max="13062" width="14.42578125" style="176" customWidth="1"/>
    <col min="13063" max="13063" width="15.28515625" style="176" customWidth="1"/>
    <col min="13064" max="13064" width="13.5703125" style="176" customWidth="1"/>
    <col min="13065" max="13065" width="13.28515625" style="176" customWidth="1"/>
    <col min="13066" max="13066" width="16.7109375" style="176" customWidth="1"/>
    <col min="13067" max="13312" width="9.140625" style="176"/>
    <col min="13313" max="13313" width="5.85546875" style="176" customWidth="1"/>
    <col min="13314" max="13314" width="9.85546875" style="176" customWidth="1"/>
    <col min="13315" max="13315" width="9.140625" style="176"/>
    <col min="13316" max="13316" width="14.42578125" style="176" customWidth="1"/>
    <col min="13317" max="13317" width="14.140625" style="176" customWidth="1"/>
    <col min="13318" max="13318" width="14.42578125" style="176" customWidth="1"/>
    <col min="13319" max="13319" width="15.28515625" style="176" customWidth="1"/>
    <col min="13320" max="13320" width="13.5703125" style="176" customWidth="1"/>
    <col min="13321" max="13321" width="13.28515625" style="176" customWidth="1"/>
    <col min="13322" max="13322" width="16.7109375" style="176" customWidth="1"/>
    <col min="13323" max="13568" width="9.140625" style="176"/>
    <col min="13569" max="13569" width="5.85546875" style="176" customWidth="1"/>
    <col min="13570" max="13570" width="9.85546875" style="176" customWidth="1"/>
    <col min="13571" max="13571" width="9.140625" style="176"/>
    <col min="13572" max="13572" width="14.42578125" style="176" customWidth="1"/>
    <col min="13573" max="13573" width="14.140625" style="176" customWidth="1"/>
    <col min="13574" max="13574" width="14.42578125" style="176" customWidth="1"/>
    <col min="13575" max="13575" width="15.28515625" style="176" customWidth="1"/>
    <col min="13576" max="13576" width="13.5703125" style="176" customWidth="1"/>
    <col min="13577" max="13577" width="13.28515625" style="176" customWidth="1"/>
    <col min="13578" max="13578" width="16.7109375" style="176" customWidth="1"/>
    <col min="13579" max="13824" width="9.140625" style="176"/>
    <col min="13825" max="13825" width="5.85546875" style="176" customWidth="1"/>
    <col min="13826" max="13826" width="9.85546875" style="176" customWidth="1"/>
    <col min="13827" max="13827" width="9.140625" style="176"/>
    <col min="13828" max="13828" width="14.42578125" style="176" customWidth="1"/>
    <col min="13829" max="13829" width="14.140625" style="176" customWidth="1"/>
    <col min="13830" max="13830" width="14.42578125" style="176" customWidth="1"/>
    <col min="13831" max="13831" width="15.28515625" style="176" customWidth="1"/>
    <col min="13832" max="13832" width="13.5703125" style="176" customWidth="1"/>
    <col min="13833" max="13833" width="13.28515625" style="176" customWidth="1"/>
    <col min="13834" max="13834" width="16.7109375" style="176" customWidth="1"/>
    <col min="13835" max="14080" width="9.140625" style="176"/>
    <col min="14081" max="14081" width="5.85546875" style="176" customWidth="1"/>
    <col min="14082" max="14082" width="9.85546875" style="176" customWidth="1"/>
    <col min="14083" max="14083" width="9.140625" style="176"/>
    <col min="14084" max="14084" width="14.42578125" style="176" customWidth="1"/>
    <col min="14085" max="14085" width="14.140625" style="176" customWidth="1"/>
    <col min="14086" max="14086" width="14.42578125" style="176" customWidth="1"/>
    <col min="14087" max="14087" width="15.28515625" style="176" customWidth="1"/>
    <col min="14088" max="14088" width="13.5703125" style="176" customWidth="1"/>
    <col min="14089" max="14089" width="13.28515625" style="176" customWidth="1"/>
    <col min="14090" max="14090" width="16.7109375" style="176" customWidth="1"/>
    <col min="14091" max="14336" width="9.140625" style="176"/>
    <col min="14337" max="14337" width="5.85546875" style="176" customWidth="1"/>
    <col min="14338" max="14338" width="9.85546875" style="176" customWidth="1"/>
    <col min="14339" max="14339" width="9.140625" style="176"/>
    <col min="14340" max="14340" width="14.42578125" style="176" customWidth="1"/>
    <col min="14341" max="14341" width="14.140625" style="176" customWidth="1"/>
    <col min="14342" max="14342" width="14.42578125" style="176" customWidth="1"/>
    <col min="14343" max="14343" width="15.28515625" style="176" customWidth="1"/>
    <col min="14344" max="14344" width="13.5703125" style="176" customWidth="1"/>
    <col min="14345" max="14345" width="13.28515625" style="176" customWidth="1"/>
    <col min="14346" max="14346" width="16.7109375" style="176" customWidth="1"/>
    <col min="14347" max="14592" width="9.140625" style="176"/>
    <col min="14593" max="14593" width="5.85546875" style="176" customWidth="1"/>
    <col min="14594" max="14594" width="9.85546875" style="176" customWidth="1"/>
    <col min="14595" max="14595" width="9.140625" style="176"/>
    <col min="14596" max="14596" width="14.42578125" style="176" customWidth="1"/>
    <col min="14597" max="14597" width="14.140625" style="176" customWidth="1"/>
    <col min="14598" max="14598" width="14.42578125" style="176" customWidth="1"/>
    <col min="14599" max="14599" width="15.28515625" style="176" customWidth="1"/>
    <col min="14600" max="14600" width="13.5703125" style="176" customWidth="1"/>
    <col min="14601" max="14601" width="13.28515625" style="176" customWidth="1"/>
    <col min="14602" max="14602" width="16.7109375" style="176" customWidth="1"/>
    <col min="14603" max="14848" width="9.140625" style="176"/>
    <col min="14849" max="14849" width="5.85546875" style="176" customWidth="1"/>
    <col min="14850" max="14850" width="9.85546875" style="176" customWidth="1"/>
    <col min="14851" max="14851" width="9.140625" style="176"/>
    <col min="14852" max="14852" width="14.42578125" style="176" customWidth="1"/>
    <col min="14853" max="14853" width="14.140625" style="176" customWidth="1"/>
    <col min="14854" max="14854" width="14.42578125" style="176" customWidth="1"/>
    <col min="14855" max="14855" width="15.28515625" style="176" customWidth="1"/>
    <col min="14856" max="14856" width="13.5703125" style="176" customWidth="1"/>
    <col min="14857" max="14857" width="13.28515625" style="176" customWidth="1"/>
    <col min="14858" max="14858" width="16.7109375" style="176" customWidth="1"/>
    <col min="14859" max="15104" width="9.140625" style="176"/>
    <col min="15105" max="15105" width="5.85546875" style="176" customWidth="1"/>
    <col min="15106" max="15106" width="9.85546875" style="176" customWidth="1"/>
    <col min="15107" max="15107" width="9.140625" style="176"/>
    <col min="15108" max="15108" width="14.42578125" style="176" customWidth="1"/>
    <col min="15109" max="15109" width="14.140625" style="176" customWidth="1"/>
    <col min="15110" max="15110" width="14.42578125" style="176" customWidth="1"/>
    <col min="15111" max="15111" width="15.28515625" style="176" customWidth="1"/>
    <col min="15112" max="15112" width="13.5703125" style="176" customWidth="1"/>
    <col min="15113" max="15113" width="13.28515625" style="176" customWidth="1"/>
    <col min="15114" max="15114" width="16.7109375" style="176" customWidth="1"/>
    <col min="15115" max="15360" width="9.140625" style="176"/>
    <col min="15361" max="15361" width="5.85546875" style="176" customWidth="1"/>
    <col min="15362" max="15362" width="9.85546875" style="176" customWidth="1"/>
    <col min="15363" max="15363" width="9.140625" style="176"/>
    <col min="15364" max="15364" width="14.42578125" style="176" customWidth="1"/>
    <col min="15365" max="15365" width="14.140625" style="176" customWidth="1"/>
    <col min="15366" max="15366" width="14.42578125" style="176" customWidth="1"/>
    <col min="15367" max="15367" width="15.28515625" style="176" customWidth="1"/>
    <col min="15368" max="15368" width="13.5703125" style="176" customWidth="1"/>
    <col min="15369" max="15369" width="13.28515625" style="176" customWidth="1"/>
    <col min="15370" max="15370" width="16.7109375" style="176" customWidth="1"/>
    <col min="15371" max="15616" width="9.140625" style="176"/>
    <col min="15617" max="15617" width="5.85546875" style="176" customWidth="1"/>
    <col min="15618" max="15618" width="9.85546875" style="176" customWidth="1"/>
    <col min="15619" max="15619" width="9.140625" style="176"/>
    <col min="15620" max="15620" width="14.42578125" style="176" customWidth="1"/>
    <col min="15621" max="15621" width="14.140625" style="176" customWidth="1"/>
    <col min="15622" max="15622" width="14.42578125" style="176" customWidth="1"/>
    <col min="15623" max="15623" width="15.28515625" style="176" customWidth="1"/>
    <col min="15624" max="15624" width="13.5703125" style="176" customWidth="1"/>
    <col min="15625" max="15625" width="13.28515625" style="176" customWidth="1"/>
    <col min="15626" max="15626" width="16.7109375" style="176" customWidth="1"/>
    <col min="15627" max="15872" width="9.140625" style="176"/>
    <col min="15873" max="15873" width="5.85546875" style="176" customWidth="1"/>
    <col min="15874" max="15874" width="9.85546875" style="176" customWidth="1"/>
    <col min="15875" max="15875" width="9.140625" style="176"/>
    <col min="15876" max="15876" width="14.42578125" style="176" customWidth="1"/>
    <col min="15877" max="15877" width="14.140625" style="176" customWidth="1"/>
    <col min="15878" max="15878" width="14.42578125" style="176" customWidth="1"/>
    <col min="15879" max="15879" width="15.28515625" style="176" customWidth="1"/>
    <col min="15880" max="15880" width="13.5703125" style="176" customWidth="1"/>
    <col min="15881" max="15881" width="13.28515625" style="176" customWidth="1"/>
    <col min="15882" max="15882" width="16.7109375" style="176" customWidth="1"/>
    <col min="15883" max="16128" width="9.140625" style="176"/>
    <col min="16129" max="16129" width="5.85546875" style="176" customWidth="1"/>
    <col min="16130" max="16130" width="9.85546875" style="176" customWidth="1"/>
    <col min="16131" max="16131" width="9.140625" style="176"/>
    <col min="16132" max="16132" width="14.42578125" style="176" customWidth="1"/>
    <col min="16133" max="16133" width="14.140625" style="176" customWidth="1"/>
    <col min="16134" max="16134" width="14.42578125" style="176" customWidth="1"/>
    <col min="16135" max="16135" width="15.28515625" style="176" customWidth="1"/>
    <col min="16136" max="16136" width="13.5703125" style="176" customWidth="1"/>
    <col min="16137" max="16137" width="13.28515625" style="176" customWidth="1"/>
    <col min="16138" max="16138" width="16.7109375" style="176" customWidth="1"/>
    <col min="16139" max="16384" width="9.140625" style="176"/>
  </cols>
  <sheetData>
    <row r="1" spans="1:75" ht="12.75" customHeight="1" x14ac:dyDescent="0.25">
      <c r="A1" s="278"/>
      <c r="F1" s="9"/>
      <c r="I1" s="9" t="s">
        <v>91</v>
      </c>
    </row>
    <row r="2" spans="1:75" ht="12.75" customHeight="1" x14ac:dyDescent="0.25">
      <c r="F2" s="9"/>
      <c r="I2" s="9" t="s">
        <v>244</v>
      </c>
    </row>
    <row r="3" spans="1:75" ht="12.75" customHeight="1" x14ac:dyDescent="0.25">
      <c r="F3" s="9"/>
      <c r="I3" s="9" t="s">
        <v>92</v>
      </c>
    </row>
    <row r="4" spans="1:75" ht="12.75" customHeight="1" x14ac:dyDescent="0.25">
      <c r="F4" s="9"/>
      <c r="I4" s="9" t="s">
        <v>245</v>
      </c>
    </row>
    <row r="6" spans="1:75" x14ac:dyDescent="0.25">
      <c r="F6" s="9"/>
      <c r="G6" s="9"/>
      <c r="H6" s="2"/>
    </row>
    <row r="7" spans="1:75" x14ac:dyDescent="0.25">
      <c r="A7" s="191" t="s">
        <v>266</v>
      </c>
      <c r="B7" s="191"/>
      <c r="C7" s="191"/>
      <c r="D7" s="191"/>
      <c r="E7" s="191"/>
      <c r="F7" s="191"/>
      <c r="G7" s="191"/>
      <c r="H7" s="191"/>
      <c r="I7" s="191"/>
      <c r="J7" s="191"/>
      <c r="M7" s="2"/>
    </row>
    <row r="8" spans="1:75" ht="15.75" x14ac:dyDescent="0.25">
      <c r="A8" s="191" t="s">
        <v>267</v>
      </c>
      <c r="B8" s="279"/>
      <c r="C8" s="279"/>
      <c r="D8" s="279"/>
      <c r="E8" s="279"/>
      <c r="F8" s="279"/>
      <c r="G8" s="279"/>
      <c r="H8" s="279"/>
      <c r="I8" s="279"/>
      <c r="J8" s="279"/>
      <c r="M8" s="2"/>
    </row>
    <row r="9" spans="1:75" ht="15.75" x14ac:dyDescent="0.25">
      <c r="A9" s="191"/>
      <c r="B9" s="279"/>
      <c r="C9" s="279"/>
      <c r="D9" s="279"/>
      <c r="E9" s="279"/>
      <c r="F9" s="279"/>
      <c r="G9" s="279"/>
      <c r="H9" s="279"/>
      <c r="I9" s="279"/>
      <c r="J9" s="279"/>
      <c r="M9" s="2"/>
    </row>
    <row r="10" spans="1:75" ht="15.75" x14ac:dyDescent="0.25">
      <c r="A10" s="191"/>
      <c r="B10" s="279"/>
      <c r="C10" s="279"/>
      <c r="D10" s="279"/>
      <c r="E10" s="279"/>
      <c r="F10" s="279"/>
      <c r="G10" s="279"/>
      <c r="H10" s="279"/>
      <c r="I10" s="279"/>
      <c r="J10" s="279"/>
      <c r="M10" s="2"/>
    </row>
    <row r="11" spans="1:75" ht="15.75" x14ac:dyDescent="0.25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M11" s="2"/>
    </row>
    <row r="12" spans="1:75" x14ac:dyDescent="0.25">
      <c r="J12" s="266" t="s">
        <v>2</v>
      </c>
    </row>
    <row r="13" spans="1:75" s="268" customFormat="1" ht="24" x14ac:dyDescent="0.2">
      <c r="A13" s="282"/>
      <c r="B13" s="282"/>
      <c r="C13" s="282"/>
      <c r="D13" s="283"/>
      <c r="E13" s="284" t="s">
        <v>268</v>
      </c>
      <c r="F13" s="285"/>
      <c r="G13" s="286"/>
      <c r="H13" s="286" t="s">
        <v>260</v>
      </c>
      <c r="I13" s="287"/>
      <c r="J13" s="269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</row>
    <row r="14" spans="1:75" s="268" customFormat="1" ht="18" customHeight="1" x14ac:dyDescent="0.2">
      <c r="A14" s="288"/>
      <c r="B14" s="288"/>
      <c r="C14" s="288"/>
      <c r="D14" s="288" t="s">
        <v>269</v>
      </c>
      <c r="E14" s="289" t="s">
        <v>270</v>
      </c>
      <c r="F14" s="309" t="s">
        <v>55</v>
      </c>
      <c r="G14" s="286"/>
      <c r="H14" s="286" t="s">
        <v>56</v>
      </c>
      <c r="I14" s="287"/>
      <c r="J14" s="308" t="s">
        <v>268</v>
      </c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</row>
    <row r="15" spans="1:75" s="268" customFormat="1" ht="36" x14ac:dyDescent="0.2">
      <c r="A15" s="290" t="s">
        <v>90</v>
      </c>
      <c r="B15" s="290" t="s">
        <v>257</v>
      </c>
      <c r="C15" s="290" t="s">
        <v>6</v>
      </c>
      <c r="D15" s="290" t="s">
        <v>270</v>
      </c>
      <c r="E15" s="291" t="s">
        <v>271</v>
      </c>
      <c r="F15" s="291" t="s">
        <v>272</v>
      </c>
      <c r="G15" s="269" t="s">
        <v>263</v>
      </c>
      <c r="H15" s="269" t="s">
        <v>264</v>
      </c>
      <c r="I15" s="269" t="s">
        <v>273</v>
      </c>
      <c r="J15" s="291" t="s">
        <v>274</v>
      </c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</row>
    <row r="16" spans="1:75" s="293" customFormat="1" ht="11.25" x14ac:dyDescent="0.2">
      <c r="A16" s="292">
        <v>1</v>
      </c>
      <c r="B16" s="292">
        <v>2</v>
      </c>
      <c r="C16" s="292">
        <v>3</v>
      </c>
      <c r="D16" s="292">
        <v>4</v>
      </c>
      <c r="E16" s="292">
        <v>5</v>
      </c>
      <c r="F16" s="292">
        <v>6</v>
      </c>
      <c r="G16" s="292">
        <v>7</v>
      </c>
      <c r="H16" s="292">
        <v>8</v>
      </c>
      <c r="I16" s="292">
        <v>9</v>
      </c>
      <c r="J16" s="292">
        <v>10</v>
      </c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</row>
    <row r="17" spans="1:75" s="293" customFormat="1" ht="17.100000000000001" customHeight="1" x14ac:dyDescent="0.2">
      <c r="A17" s="294">
        <v>750</v>
      </c>
      <c r="B17" s="294">
        <v>75058</v>
      </c>
      <c r="C17" s="294">
        <v>2338</v>
      </c>
      <c r="D17" s="295">
        <v>13417</v>
      </c>
      <c r="E17" s="295">
        <f>SUM(F17,J17)</f>
        <v>0</v>
      </c>
      <c r="F17" s="295">
        <f t="shared" ref="F17:F25" si="0">SUM(G17:I17)</f>
        <v>0</v>
      </c>
      <c r="G17" s="295">
        <v>0</v>
      </c>
      <c r="H17" s="295">
        <v>0</v>
      </c>
      <c r="I17" s="295">
        <v>0</v>
      </c>
      <c r="J17" s="295">
        <v>0</v>
      </c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</row>
    <row r="18" spans="1:75" s="268" customFormat="1" ht="17.100000000000001" customHeight="1" x14ac:dyDescent="0.2">
      <c r="A18" s="294">
        <v>750</v>
      </c>
      <c r="B18" s="294">
        <v>75058</v>
      </c>
      <c r="C18" s="294">
        <v>2339</v>
      </c>
      <c r="D18" s="295">
        <v>0</v>
      </c>
      <c r="E18" s="295">
        <f t="shared" ref="E18:E25" si="1">SUM(F18,J18)</f>
        <v>49067</v>
      </c>
      <c r="F18" s="295">
        <f t="shared" si="0"/>
        <v>49067</v>
      </c>
      <c r="G18" s="295">
        <v>0</v>
      </c>
      <c r="H18" s="295">
        <v>0</v>
      </c>
      <c r="I18" s="295">
        <v>49067</v>
      </c>
      <c r="J18" s="295">
        <v>0</v>
      </c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</row>
    <row r="19" spans="1:75" s="268" customFormat="1" ht="17.100000000000001" customHeight="1" x14ac:dyDescent="0.2">
      <c r="A19" s="294">
        <v>801</v>
      </c>
      <c r="B19" s="294">
        <v>80101</v>
      </c>
      <c r="C19" s="294">
        <v>2330</v>
      </c>
      <c r="D19" s="296">
        <v>1300</v>
      </c>
      <c r="E19" s="296">
        <f>SUM(F19,J19)</f>
        <v>0</v>
      </c>
      <c r="F19" s="295">
        <f>SUM(G19:I19)</f>
        <v>0</v>
      </c>
      <c r="G19" s="296">
        <v>0</v>
      </c>
      <c r="H19" s="296">
        <v>0</v>
      </c>
      <c r="I19" s="296">
        <v>0</v>
      </c>
      <c r="J19" s="296">
        <v>0</v>
      </c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</row>
    <row r="20" spans="1:75" s="268" customFormat="1" ht="17.100000000000001" customHeight="1" x14ac:dyDescent="0.2">
      <c r="A20" s="294">
        <v>801</v>
      </c>
      <c r="B20" s="294">
        <v>80104</v>
      </c>
      <c r="C20" s="294">
        <v>2310</v>
      </c>
      <c r="D20" s="295">
        <v>0</v>
      </c>
      <c r="E20" s="295">
        <f t="shared" si="1"/>
        <v>300000</v>
      </c>
      <c r="F20" s="295">
        <f t="shared" si="0"/>
        <v>300000</v>
      </c>
      <c r="G20" s="295">
        <v>0</v>
      </c>
      <c r="H20" s="295">
        <v>0</v>
      </c>
      <c r="I20" s="295">
        <v>300000</v>
      </c>
      <c r="J20" s="295">
        <v>0</v>
      </c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</row>
    <row r="21" spans="1:75" s="268" customFormat="1" ht="17.100000000000001" customHeight="1" x14ac:dyDescent="0.2">
      <c r="A21" s="294">
        <v>801</v>
      </c>
      <c r="B21" s="294">
        <v>80140</v>
      </c>
      <c r="C21" s="294">
        <v>2320</v>
      </c>
      <c r="D21" s="296">
        <v>240000</v>
      </c>
      <c r="E21" s="296">
        <f t="shared" si="1"/>
        <v>0</v>
      </c>
      <c r="F21" s="295">
        <f t="shared" si="0"/>
        <v>0</v>
      </c>
      <c r="G21" s="296">
        <v>0</v>
      </c>
      <c r="H21" s="296">
        <v>0</v>
      </c>
      <c r="I21" s="296">
        <v>0</v>
      </c>
      <c r="J21" s="296">
        <v>0</v>
      </c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</row>
    <row r="22" spans="1:75" s="268" customFormat="1" ht="17.100000000000001" customHeight="1" x14ac:dyDescent="0.2">
      <c r="A22" s="297">
        <v>801</v>
      </c>
      <c r="B22" s="297">
        <v>80195</v>
      </c>
      <c r="C22" s="297">
        <v>2320</v>
      </c>
      <c r="D22" s="295">
        <v>0</v>
      </c>
      <c r="E22" s="295">
        <f t="shared" si="1"/>
        <v>3000</v>
      </c>
      <c r="F22" s="295">
        <f t="shared" si="0"/>
        <v>3000</v>
      </c>
      <c r="G22" s="295">
        <v>0</v>
      </c>
      <c r="H22" s="295">
        <v>0</v>
      </c>
      <c r="I22" s="295">
        <v>3000</v>
      </c>
      <c r="J22" s="295">
        <v>0</v>
      </c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</row>
    <row r="23" spans="1:75" s="268" customFormat="1" ht="17.100000000000001" customHeight="1" x14ac:dyDescent="0.2">
      <c r="A23" s="297">
        <v>851</v>
      </c>
      <c r="B23" s="297">
        <v>85154</v>
      </c>
      <c r="C23" s="297">
        <v>2330</v>
      </c>
      <c r="D23" s="295">
        <v>0</v>
      </c>
      <c r="E23" s="295">
        <f t="shared" si="1"/>
        <v>6000</v>
      </c>
      <c r="F23" s="295">
        <f t="shared" si="0"/>
        <v>6000</v>
      </c>
      <c r="G23" s="295">
        <v>0</v>
      </c>
      <c r="H23" s="295">
        <v>0</v>
      </c>
      <c r="I23" s="295">
        <v>6000</v>
      </c>
      <c r="J23" s="295">
        <v>0</v>
      </c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</row>
    <row r="24" spans="1:75" s="268" customFormat="1" ht="17.100000000000001" customHeight="1" x14ac:dyDescent="0.2">
      <c r="A24" s="294">
        <v>853</v>
      </c>
      <c r="B24" s="294">
        <v>85311</v>
      </c>
      <c r="C24" s="294">
        <v>2320</v>
      </c>
      <c r="D24" s="296">
        <v>25051</v>
      </c>
      <c r="E24" s="296">
        <f t="shared" si="1"/>
        <v>0</v>
      </c>
      <c r="F24" s="295">
        <f t="shared" si="0"/>
        <v>0</v>
      </c>
      <c r="G24" s="296">
        <v>0</v>
      </c>
      <c r="H24" s="296">
        <v>0</v>
      </c>
      <c r="I24" s="296">
        <v>0</v>
      </c>
      <c r="J24" s="296">
        <v>0</v>
      </c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</row>
    <row r="25" spans="1:75" s="268" customFormat="1" ht="17.100000000000001" customHeight="1" x14ac:dyDescent="0.2">
      <c r="A25" s="294">
        <v>853</v>
      </c>
      <c r="B25" s="294">
        <v>85333</v>
      </c>
      <c r="C25" s="294">
        <v>2320</v>
      </c>
      <c r="D25" s="296">
        <v>0</v>
      </c>
      <c r="E25" s="296">
        <f t="shared" si="1"/>
        <v>2995237</v>
      </c>
      <c r="F25" s="296">
        <f t="shared" si="0"/>
        <v>2995237</v>
      </c>
      <c r="G25" s="296">
        <v>0</v>
      </c>
      <c r="H25" s="296">
        <v>0</v>
      </c>
      <c r="I25" s="296">
        <v>2995237</v>
      </c>
      <c r="J25" s="296">
        <v>0</v>
      </c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</row>
    <row r="26" spans="1:75" s="268" customFormat="1" ht="17.100000000000001" customHeight="1" x14ac:dyDescent="0.2">
      <c r="A26" s="294">
        <v>854</v>
      </c>
      <c r="B26" s="294">
        <v>85415</v>
      </c>
      <c r="C26" s="294">
        <v>2330</v>
      </c>
      <c r="D26" s="295">
        <v>7200</v>
      </c>
      <c r="E26" s="295">
        <f>SUM(F26,J26)</f>
        <v>0</v>
      </c>
      <c r="F26" s="295">
        <f>SUM(G26:I26)</f>
        <v>0</v>
      </c>
      <c r="G26" s="295">
        <v>0</v>
      </c>
      <c r="H26" s="295">
        <v>0</v>
      </c>
      <c r="I26" s="295">
        <v>0</v>
      </c>
      <c r="J26" s="295">
        <v>0</v>
      </c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</row>
    <row r="27" spans="1:75" s="268" customFormat="1" ht="21" customHeight="1" x14ac:dyDescent="0.2">
      <c r="A27" s="298"/>
      <c r="B27" s="299" t="s">
        <v>265</v>
      </c>
      <c r="C27" s="300"/>
      <c r="D27" s="301">
        <f t="shared" ref="D27:J27" si="2">SUM(D17:D26)</f>
        <v>286968</v>
      </c>
      <c r="E27" s="301">
        <f t="shared" si="2"/>
        <v>3353304</v>
      </c>
      <c r="F27" s="301">
        <f t="shared" si="2"/>
        <v>3353304</v>
      </c>
      <c r="G27" s="301">
        <f t="shared" si="2"/>
        <v>0</v>
      </c>
      <c r="H27" s="301">
        <f t="shared" si="2"/>
        <v>0</v>
      </c>
      <c r="I27" s="301">
        <f t="shared" si="2"/>
        <v>3353304</v>
      </c>
      <c r="J27" s="301">
        <f t="shared" si="2"/>
        <v>0</v>
      </c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</row>
    <row r="29" spans="1:75" x14ac:dyDescent="0.25">
      <c r="A29" s="302"/>
      <c r="G29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0" zoomScaleNormal="120" workbookViewId="0">
      <selection activeCell="C12" sqref="C12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ht="12.75" customHeight="1" x14ac:dyDescent="0.25">
      <c r="F1" s="9" t="s">
        <v>275</v>
      </c>
    </row>
    <row r="2" spans="1:7" ht="12.75" customHeight="1" x14ac:dyDescent="0.25">
      <c r="F2" s="9" t="s">
        <v>244</v>
      </c>
    </row>
    <row r="3" spans="1:7" ht="12.75" customHeight="1" x14ac:dyDescent="0.25">
      <c r="F3" s="9" t="s">
        <v>92</v>
      </c>
    </row>
    <row r="4" spans="1:7" ht="12.75" customHeight="1" x14ac:dyDescent="0.25">
      <c r="F4" s="9" t="s">
        <v>245</v>
      </c>
    </row>
    <row r="6" spans="1:7" s="178" customFormat="1" ht="12.75" x14ac:dyDescent="0.2">
      <c r="A6" s="191" t="s">
        <v>276</v>
      </c>
      <c r="B6" s="191"/>
      <c r="C6" s="191"/>
      <c r="D6" s="191"/>
      <c r="E6" s="191"/>
      <c r="F6" s="191"/>
      <c r="G6" s="191"/>
    </row>
    <row r="7" spans="1:7" s="178" customFormat="1" ht="12.75" x14ac:dyDescent="0.2">
      <c r="A7" s="191" t="s">
        <v>277</v>
      </c>
      <c r="B7" s="191"/>
      <c r="C7" s="191"/>
      <c r="D7" s="191"/>
      <c r="E7" s="191"/>
      <c r="F7" s="191"/>
      <c r="G7" s="191"/>
    </row>
    <row r="8" spans="1:7" x14ac:dyDescent="0.25">
      <c r="A8" s="354" t="s">
        <v>278</v>
      </c>
      <c r="B8" s="354"/>
      <c r="C8" s="354"/>
      <c r="D8" s="354"/>
      <c r="E8" s="354"/>
      <c r="F8" s="354"/>
      <c r="G8" s="354"/>
    </row>
    <row r="9" spans="1:7" x14ac:dyDescent="0.25">
      <c r="A9" s="310"/>
      <c r="B9" s="310"/>
      <c r="C9" s="310"/>
      <c r="D9" s="310"/>
      <c r="E9" s="310"/>
      <c r="F9" s="310"/>
      <c r="G9" s="310"/>
    </row>
    <row r="10" spans="1:7" x14ac:dyDescent="0.25">
      <c r="A10" s="176"/>
      <c r="B10" s="176"/>
      <c r="C10" s="176"/>
      <c r="D10" s="176"/>
      <c r="E10" s="176"/>
      <c r="F10" s="176"/>
      <c r="G10" s="311" t="s">
        <v>2</v>
      </c>
    </row>
    <row r="11" spans="1:7" ht="15" customHeight="1" x14ac:dyDescent="0.25">
      <c r="A11" s="312"/>
      <c r="B11" s="312"/>
      <c r="C11" s="312"/>
      <c r="D11" s="355" t="s">
        <v>296</v>
      </c>
      <c r="E11" s="313"/>
      <c r="F11" s="314"/>
      <c r="G11" s="355" t="s">
        <v>296</v>
      </c>
    </row>
    <row r="12" spans="1:7" x14ac:dyDescent="0.25">
      <c r="A12" s="315"/>
      <c r="B12" s="315" t="s">
        <v>4</v>
      </c>
      <c r="C12" s="315"/>
      <c r="D12" s="356" t="s">
        <v>297</v>
      </c>
      <c r="E12" s="356"/>
      <c r="F12" s="356"/>
      <c r="G12" s="358" t="s">
        <v>297</v>
      </c>
    </row>
    <row r="13" spans="1:7" x14ac:dyDescent="0.25">
      <c r="A13" s="315" t="s">
        <v>63</v>
      </c>
      <c r="B13" s="316"/>
      <c r="C13" s="315" t="s">
        <v>279</v>
      </c>
      <c r="D13" s="356" t="s">
        <v>298</v>
      </c>
      <c r="E13" s="356" t="s">
        <v>280</v>
      </c>
      <c r="F13" s="356" t="s">
        <v>55</v>
      </c>
      <c r="G13" s="356" t="s">
        <v>299</v>
      </c>
    </row>
    <row r="14" spans="1:7" x14ac:dyDescent="0.25">
      <c r="A14" s="316"/>
      <c r="B14" s="316" t="s">
        <v>5</v>
      </c>
      <c r="C14" s="316"/>
      <c r="D14" s="357" t="s">
        <v>300</v>
      </c>
      <c r="E14" s="357"/>
      <c r="F14" s="357"/>
      <c r="G14" s="357"/>
    </row>
    <row r="15" spans="1:7" x14ac:dyDescent="0.25">
      <c r="A15" s="317">
        <v>1</v>
      </c>
      <c r="B15" s="317">
        <v>2</v>
      </c>
      <c r="C15" s="317">
        <v>3</v>
      </c>
      <c r="D15" s="317">
        <v>4</v>
      </c>
      <c r="E15" s="317">
        <v>5</v>
      </c>
      <c r="F15" s="317">
        <v>6</v>
      </c>
      <c r="G15" s="317">
        <v>7</v>
      </c>
    </row>
    <row r="16" spans="1:7" s="206" customFormat="1" x14ac:dyDescent="0.25">
      <c r="A16" s="318"/>
      <c r="B16" s="319">
        <v>801</v>
      </c>
      <c r="C16" s="320"/>
      <c r="D16" s="321"/>
      <c r="E16" s="321"/>
      <c r="F16" s="321"/>
      <c r="G16" s="321"/>
    </row>
    <row r="17" spans="1:7" s="74" customFormat="1" x14ac:dyDescent="0.25">
      <c r="A17" s="322" t="s">
        <v>281</v>
      </c>
      <c r="B17" s="323">
        <v>80101</v>
      </c>
      <c r="C17" s="324" t="s">
        <v>15</v>
      </c>
      <c r="D17" s="325">
        <v>523</v>
      </c>
      <c r="E17" s="325">
        <v>676057</v>
      </c>
      <c r="F17" s="325">
        <v>676580</v>
      </c>
      <c r="G17" s="325">
        <v>0</v>
      </c>
    </row>
    <row r="18" spans="1:7" s="74" customFormat="1" x14ac:dyDescent="0.25">
      <c r="A18" s="322" t="s">
        <v>282</v>
      </c>
      <c r="B18" s="323">
        <v>80102</v>
      </c>
      <c r="C18" s="326" t="s">
        <v>130</v>
      </c>
      <c r="D18" s="327">
        <v>0</v>
      </c>
      <c r="E18" s="327">
        <v>59850</v>
      </c>
      <c r="F18" s="327">
        <v>59850</v>
      </c>
      <c r="G18" s="327">
        <v>0</v>
      </c>
    </row>
    <row r="19" spans="1:7" s="74" customFormat="1" x14ac:dyDescent="0.25">
      <c r="A19" s="322" t="s">
        <v>283</v>
      </c>
      <c r="B19" s="323">
        <v>80104</v>
      </c>
      <c r="C19" s="326" t="s">
        <v>17</v>
      </c>
      <c r="D19" s="327">
        <v>4837</v>
      </c>
      <c r="E19" s="327">
        <v>2862479</v>
      </c>
      <c r="F19" s="327">
        <v>2867316</v>
      </c>
      <c r="G19" s="327">
        <v>0</v>
      </c>
    </row>
    <row r="20" spans="1:7" s="74" customFormat="1" x14ac:dyDescent="0.25">
      <c r="A20" s="322" t="s">
        <v>284</v>
      </c>
      <c r="B20" s="323">
        <v>80115</v>
      </c>
      <c r="C20" s="326" t="s">
        <v>131</v>
      </c>
      <c r="D20" s="327">
        <v>10901</v>
      </c>
      <c r="E20" s="327">
        <v>1159426</v>
      </c>
      <c r="F20" s="327">
        <v>1170327</v>
      </c>
      <c r="G20" s="327">
        <v>0</v>
      </c>
    </row>
    <row r="21" spans="1:7" s="74" customFormat="1" x14ac:dyDescent="0.25">
      <c r="A21" s="322" t="s">
        <v>285</v>
      </c>
      <c r="B21" s="323">
        <v>80120</v>
      </c>
      <c r="C21" s="326" t="s">
        <v>286</v>
      </c>
      <c r="D21" s="328">
        <v>664</v>
      </c>
      <c r="E21" s="327">
        <v>231535</v>
      </c>
      <c r="F21" s="327">
        <v>232199</v>
      </c>
      <c r="G21" s="327">
        <v>0</v>
      </c>
    </row>
    <row r="22" spans="1:7" s="74" customFormat="1" x14ac:dyDescent="0.25">
      <c r="A22" s="322" t="s">
        <v>287</v>
      </c>
      <c r="B22" s="323">
        <v>80132</v>
      </c>
      <c r="C22" s="326" t="s">
        <v>288</v>
      </c>
      <c r="D22" s="327">
        <v>225</v>
      </c>
      <c r="E22" s="327">
        <v>34000</v>
      </c>
      <c r="F22" s="327">
        <v>34225</v>
      </c>
      <c r="G22" s="329">
        <v>0</v>
      </c>
    </row>
    <row r="23" spans="1:7" s="74" customFormat="1" x14ac:dyDescent="0.25">
      <c r="A23" s="322" t="s">
        <v>289</v>
      </c>
      <c r="B23" s="323">
        <v>80134</v>
      </c>
      <c r="C23" s="326" t="s">
        <v>132</v>
      </c>
      <c r="D23" s="327">
        <v>0</v>
      </c>
      <c r="E23" s="327">
        <v>3200</v>
      </c>
      <c r="F23" s="327">
        <v>3200</v>
      </c>
      <c r="G23" s="327">
        <v>0</v>
      </c>
    </row>
    <row r="24" spans="1:7" s="74" customFormat="1" ht="25.5" x14ac:dyDescent="0.25">
      <c r="A24" s="330" t="s">
        <v>290</v>
      </c>
      <c r="B24" s="331">
        <v>80140</v>
      </c>
      <c r="C24" s="332" t="s">
        <v>291</v>
      </c>
      <c r="D24" s="327">
        <v>3</v>
      </c>
      <c r="E24" s="327">
        <v>445610</v>
      </c>
      <c r="F24" s="327">
        <v>445613</v>
      </c>
      <c r="G24" s="327">
        <v>0</v>
      </c>
    </row>
    <row r="25" spans="1:7" x14ac:dyDescent="0.25">
      <c r="A25" s="333" t="s">
        <v>292</v>
      </c>
      <c r="B25" s="334">
        <v>80148</v>
      </c>
      <c r="C25" s="326" t="s">
        <v>293</v>
      </c>
      <c r="D25" s="335">
        <v>27</v>
      </c>
      <c r="E25" s="335">
        <v>2465135</v>
      </c>
      <c r="F25" s="335">
        <v>2465162</v>
      </c>
      <c r="G25" s="335">
        <v>0</v>
      </c>
    </row>
    <row r="26" spans="1:7" s="74" customFormat="1" x14ac:dyDescent="0.25">
      <c r="A26" s="336"/>
      <c r="B26" s="337">
        <v>854</v>
      </c>
      <c r="C26" s="338"/>
      <c r="D26" s="339"/>
      <c r="E26" s="339"/>
      <c r="F26" s="339"/>
      <c r="G26" s="339"/>
    </row>
    <row r="27" spans="1:7" s="74" customFormat="1" x14ac:dyDescent="0.25">
      <c r="A27" s="322" t="s">
        <v>281</v>
      </c>
      <c r="B27" s="323">
        <v>85410</v>
      </c>
      <c r="C27" s="326" t="s">
        <v>28</v>
      </c>
      <c r="D27" s="327">
        <v>470</v>
      </c>
      <c r="E27" s="327">
        <v>490700</v>
      </c>
      <c r="F27" s="327">
        <v>491170</v>
      </c>
      <c r="G27" s="327">
        <v>0</v>
      </c>
    </row>
    <row r="28" spans="1:7" s="74" customFormat="1" x14ac:dyDescent="0.25">
      <c r="A28" s="322" t="s">
        <v>282</v>
      </c>
      <c r="B28" s="323">
        <v>85417</v>
      </c>
      <c r="C28" s="340" t="s">
        <v>294</v>
      </c>
      <c r="D28" s="327">
        <v>0</v>
      </c>
      <c r="E28" s="327">
        <v>80400</v>
      </c>
      <c r="F28" s="327">
        <v>80400</v>
      </c>
      <c r="G28" s="327">
        <v>0</v>
      </c>
    </row>
    <row r="29" spans="1:7" x14ac:dyDescent="0.25">
      <c r="A29" s="341" t="s">
        <v>283</v>
      </c>
      <c r="B29" s="342">
        <v>85420</v>
      </c>
      <c r="C29" s="343" t="s">
        <v>133</v>
      </c>
      <c r="D29" s="344">
        <v>4</v>
      </c>
      <c r="E29" s="344">
        <v>18212</v>
      </c>
      <c r="F29" s="344">
        <v>18216</v>
      </c>
      <c r="G29" s="345">
        <v>0</v>
      </c>
    </row>
    <row r="30" spans="1:7" s="349" customFormat="1" ht="20.25" customHeight="1" x14ac:dyDescent="0.25">
      <c r="A30" s="346"/>
      <c r="B30" s="346"/>
      <c r="C30" s="347" t="s">
        <v>295</v>
      </c>
      <c r="D30" s="348">
        <f>SUM(D17:D29)</f>
        <v>17654</v>
      </c>
      <c r="E30" s="348">
        <f>SUM(E17:E29)</f>
        <v>8526604</v>
      </c>
      <c r="F30" s="348">
        <f>SUM(F17:F29)</f>
        <v>8544258</v>
      </c>
      <c r="G30" s="348">
        <f>SUM(G17:G29)</f>
        <v>0</v>
      </c>
    </row>
    <row r="32" spans="1:7" x14ac:dyDescent="0.25">
      <c r="A32" s="90"/>
      <c r="B32" s="90"/>
      <c r="C32" s="177"/>
    </row>
    <row r="33" spans="1:3" x14ac:dyDescent="0.25">
      <c r="A33" s="90"/>
      <c r="B33" s="90"/>
      <c r="C33" s="177"/>
    </row>
    <row r="34" spans="1:3" x14ac:dyDescent="0.25">
      <c r="A34" s="90"/>
      <c r="B34" s="90"/>
      <c r="C34" s="177"/>
    </row>
  </sheetData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Zał.Nr5</vt:lpstr>
      <vt:lpstr>Zał.Nr1!Tytuły_wydruku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2020-06-02T09:30:44Z</cp:lastPrinted>
  <dcterms:created xsi:type="dcterms:W3CDTF">2014-03-20T12:20:20Z</dcterms:created>
  <dcterms:modified xsi:type="dcterms:W3CDTF">2020-06-02T09:50:01Z</dcterms:modified>
</cp:coreProperties>
</file>