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C93098A1-C3FB-4FD8-B005-9A141AF884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7" r:id="rId2"/>
    <sheet name="Zał.Nr3" sheetId="18" r:id="rId3"/>
    <sheet name="Zał.Nr4" sheetId="19" r:id="rId4"/>
    <sheet name="Zał.Nr5" sheetId="21" r:id="rId5"/>
  </sheets>
  <definedNames>
    <definedName name="_xlnm.Print_Titles" localSheetId="0">Zał.Nr1!$7:$9</definedName>
    <definedName name="_xlnm.Print_Titles" localSheetId="3">Zał.Nr4!#REF!</definedName>
  </definedNames>
  <calcPr calcId="181029"/>
</workbook>
</file>

<file path=xl/calcChain.xml><?xml version="1.0" encoding="utf-8"?>
<calcChain xmlns="http://schemas.openxmlformats.org/spreadsheetml/2006/main">
  <c r="H422" i="9" l="1"/>
  <c r="H421" i="9"/>
  <c r="G420" i="9"/>
  <c r="F420" i="9"/>
  <c r="F419" i="9" s="1"/>
  <c r="H417" i="9"/>
  <c r="H416" i="9"/>
  <c r="H414" i="9"/>
  <c r="H412" i="9"/>
  <c r="H411" i="9"/>
  <c r="H409" i="9"/>
  <c r="G408" i="9"/>
  <c r="G407" i="9" s="1"/>
  <c r="G406" i="9" s="1"/>
  <c r="F408" i="9"/>
  <c r="F407" i="9" s="1"/>
  <c r="H404" i="9"/>
  <c r="H403" i="9"/>
  <c r="G401" i="9"/>
  <c r="G399" i="9" s="1"/>
  <c r="F401" i="9"/>
  <c r="H398" i="9"/>
  <c r="G397" i="9"/>
  <c r="F397" i="9"/>
  <c r="H395" i="9"/>
  <c r="G394" i="9"/>
  <c r="G393" i="9" s="1"/>
  <c r="G392" i="9" s="1"/>
  <c r="F394" i="9"/>
  <c r="H391" i="9"/>
  <c r="G389" i="9"/>
  <c r="F389" i="9"/>
  <c r="F388" i="9"/>
  <c r="H386" i="9"/>
  <c r="G385" i="9"/>
  <c r="G384" i="9" s="1"/>
  <c r="G383" i="9" s="1"/>
  <c r="F385" i="9"/>
  <c r="H381" i="9"/>
  <c r="H380" i="9"/>
  <c r="H379" i="9"/>
  <c r="G378" i="9"/>
  <c r="G377" i="9" s="1"/>
  <c r="G376" i="9" s="1"/>
  <c r="F378" i="9"/>
  <c r="H375" i="9"/>
  <c r="H374" i="9"/>
  <c r="G373" i="9"/>
  <c r="F373" i="9"/>
  <c r="H373" i="9" s="1"/>
  <c r="G372" i="9"/>
  <c r="H369" i="9"/>
  <c r="G367" i="9"/>
  <c r="G366" i="9" s="1"/>
  <c r="F367" i="9"/>
  <c r="H365" i="9"/>
  <c r="G363" i="9"/>
  <c r="G362" i="9" s="1"/>
  <c r="F363" i="9"/>
  <c r="H360" i="9"/>
  <c r="H358" i="9"/>
  <c r="H357" i="9"/>
  <c r="G357" i="9"/>
  <c r="F357" i="9"/>
  <c r="H356" i="9"/>
  <c r="H355" i="9"/>
  <c r="G355" i="9"/>
  <c r="F355" i="9"/>
  <c r="H354" i="9"/>
  <c r="H353" i="9"/>
  <c r="G353" i="9"/>
  <c r="F353" i="9"/>
  <c r="H350" i="9"/>
  <c r="H349" i="9"/>
  <c r="H347" i="9"/>
  <c r="H346" i="9"/>
  <c r="H345" i="9"/>
  <c r="H344" i="9"/>
  <c r="H343" i="9"/>
  <c r="H342" i="9"/>
  <c r="H341" i="9"/>
  <c r="H340" i="9"/>
  <c r="H339" i="9"/>
  <c r="H338" i="9"/>
  <c r="G337" i="9"/>
  <c r="F337" i="9"/>
  <c r="F336" i="9" s="1"/>
  <c r="H335" i="9"/>
  <c r="H334" i="9"/>
  <c r="H332" i="9"/>
  <c r="H331" i="9"/>
  <c r="H330" i="9"/>
  <c r="H329" i="9"/>
  <c r="H328" i="9"/>
  <c r="H327" i="9"/>
  <c r="H326" i="9"/>
  <c r="H325" i="9"/>
  <c r="H324" i="9"/>
  <c r="H323" i="9"/>
  <c r="G322" i="9"/>
  <c r="G321" i="9" s="1"/>
  <c r="F322" i="9"/>
  <c r="H322" i="9" s="1"/>
  <c r="H320" i="9"/>
  <c r="H319" i="9"/>
  <c r="H317" i="9"/>
  <c r="H316" i="9"/>
  <c r="H315" i="9"/>
  <c r="H314" i="9"/>
  <c r="H313" i="9"/>
  <c r="H312" i="9"/>
  <c r="H311" i="9"/>
  <c r="H310" i="9"/>
  <c r="H309" i="9"/>
  <c r="G308" i="9"/>
  <c r="G307" i="9" s="1"/>
  <c r="F308" i="9"/>
  <c r="H305" i="9"/>
  <c r="G304" i="9"/>
  <c r="F304" i="9"/>
  <c r="H304" i="9" s="1"/>
  <c r="H303" i="9"/>
  <c r="H301" i="9"/>
  <c r="H300" i="9"/>
  <c r="G299" i="9"/>
  <c r="H299" i="9" s="1"/>
  <c r="F299" i="9"/>
  <c r="F298" i="9" s="1"/>
  <c r="H297" i="9"/>
  <c r="G296" i="9"/>
  <c r="G295" i="9" s="1"/>
  <c r="F296" i="9"/>
  <c r="F295" i="9" s="1"/>
  <c r="H295" i="9" s="1"/>
  <c r="H294" i="9"/>
  <c r="G293" i="9"/>
  <c r="G292" i="9" s="1"/>
  <c r="F293" i="9"/>
  <c r="H291" i="9"/>
  <c r="H290" i="9"/>
  <c r="G290" i="9"/>
  <c r="G289" i="9" s="1"/>
  <c r="H289" i="9" s="1"/>
  <c r="F290" i="9"/>
  <c r="F289" i="9"/>
  <c r="H287" i="9"/>
  <c r="H286" i="9"/>
  <c r="H285" i="9"/>
  <c r="H284" i="9"/>
  <c r="G283" i="9"/>
  <c r="G282" i="9" s="1"/>
  <c r="F283" i="9"/>
  <c r="F282" i="9" s="1"/>
  <c r="H281" i="9"/>
  <c r="G280" i="9"/>
  <c r="G279" i="9" s="1"/>
  <c r="F280" i="9"/>
  <c r="H277" i="9"/>
  <c r="H276" i="9"/>
  <c r="H275" i="9"/>
  <c r="H274" i="9"/>
  <c r="H273" i="9"/>
  <c r="G272" i="9"/>
  <c r="G270" i="9" s="1"/>
  <c r="G269" i="9" s="1"/>
  <c r="F272" i="9"/>
  <c r="F270" i="9" s="1"/>
  <c r="F269" i="9" s="1"/>
  <c r="H268" i="9"/>
  <c r="H267" i="9"/>
  <c r="H266" i="9"/>
  <c r="H265" i="9"/>
  <c r="H264" i="9"/>
  <c r="H263" i="9"/>
  <c r="H262" i="9"/>
  <c r="H261" i="9"/>
  <c r="H260" i="9"/>
  <c r="G260" i="9"/>
  <c r="F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G241" i="9"/>
  <c r="F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G222" i="9"/>
  <c r="G221" i="9" s="1"/>
  <c r="F222" i="9"/>
  <c r="F221" i="9" s="1"/>
  <c r="H221" i="9" s="1"/>
  <c r="H220" i="9"/>
  <c r="G219" i="9"/>
  <c r="G218" i="9" s="1"/>
  <c r="G216" i="9" s="1"/>
  <c r="F219" i="9"/>
  <c r="H215" i="9"/>
  <c r="H214" i="9"/>
  <c r="H213" i="9"/>
  <c r="H212" i="9"/>
  <c r="H211" i="9"/>
  <c r="H210" i="9"/>
  <c r="G209" i="9"/>
  <c r="F209" i="9"/>
  <c r="H209" i="9" s="1"/>
  <c r="H207" i="9"/>
  <c r="H206" i="9"/>
  <c r="G205" i="9"/>
  <c r="G204" i="9" s="1"/>
  <c r="F205" i="9"/>
  <c r="H203" i="9"/>
  <c r="G202" i="9"/>
  <c r="G201" i="9" s="1"/>
  <c r="F202" i="9"/>
  <c r="H193" i="9"/>
  <c r="G192" i="9"/>
  <c r="G191" i="9" s="1"/>
  <c r="F192" i="9"/>
  <c r="H192" i="9" s="1"/>
  <c r="H187" i="9"/>
  <c r="G186" i="9"/>
  <c r="H186" i="9" s="1"/>
  <c r="F186" i="9"/>
  <c r="H185" i="9"/>
  <c r="H183" i="9"/>
  <c r="H182" i="9"/>
  <c r="H181" i="9"/>
  <c r="H180" i="9"/>
  <c r="G179" i="9"/>
  <c r="G178" i="9" s="1"/>
  <c r="F179" i="9"/>
  <c r="F178" i="9" s="1"/>
  <c r="H177" i="9"/>
  <c r="G176" i="9"/>
  <c r="G175" i="9" s="1"/>
  <c r="F176" i="9"/>
  <c r="F175" i="9" s="1"/>
  <c r="H175" i="9" s="1"/>
  <c r="H174" i="9"/>
  <c r="G173" i="9"/>
  <c r="G172" i="9" s="1"/>
  <c r="F173" i="9"/>
  <c r="H171" i="9"/>
  <c r="H170" i="9"/>
  <c r="H169" i="9"/>
  <c r="H168" i="9"/>
  <c r="H167" i="9"/>
  <c r="H166" i="9"/>
  <c r="H165" i="9"/>
  <c r="H164" i="9"/>
  <c r="H163" i="9"/>
  <c r="H162" i="9"/>
  <c r="G161" i="9"/>
  <c r="G160" i="9" s="1"/>
  <c r="F161" i="9"/>
  <c r="H159" i="9"/>
  <c r="H158" i="9"/>
  <c r="H157" i="9"/>
  <c r="H156" i="9"/>
  <c r="H155" i="9"/>
  <c r="H154" i="9"/>
  <c r="H153" i="9"/>
  <c r="H152" i="9"/>
  <c r="H151" i="9"/>
  <c r="H150" i="9"/>
  <c r="G149" i="9"/>
  <c r="G148" i="9" s="1"/>
  <c r="F149" i="9"/>
  <c r="H147" i="9"/>
  <c r="H145" i="9"/>
  <c r="H144" i="9"/>
  <c r="H143" i="9"/>
  <c r="H142" i="9"/>
  <c r="H140" i="9"/>
  <c r="H139" i="9"/>
  <c r="G138" i="9"/>
  <c r="G137" i="9" s="1"/>
  <c r="F138" i="9"/>
  <c r="H138" i="9" s="1"/>
  <c r="F137" i="9"/>
  <c r="H137" i="9" s="1"/>
  <c r="H135" i="9"/>
  <c r="H134" i="9"/>
  <c r="G133" i="9"/>
  <c r="F132" i="9"/>
  <c r="F131" i="9" s="1"/>
  <c r="H130" i="9"/>
  <c r="G128" i="9"/>
  <c r="H128" i="9" s="1"/>
  <c r="F128" i="9"/>
  <c r="H127" i="9"/>
  <c r="H126" i="9"/>
  <c r="G125" i="9"/>
  <c r="F125" i="9"/>
  <c r="F124" i="9" s="1"/>
  <c r="F123" i="9" s="1"/>
  <c r="G124" i="9"/>
  <c r="G123" i="9" s="1"/>
  <c r="H122" i="9"/>
  <c r="G121" i="9"/>
  <c r="G120" i="9" s="1"/>
  <c r="G119" i="9" s="1"/>
  <c r="F121" i="9"/>
  <c r="F120" i="9" s="1"/>
  <c r="H118" i="9"/>
  <c r="H117" i="9"/>
  <c r="G116" i="9"/>
  <c r="G115" i="9" s="1"/>
  <c r="F116" i="9"/>
  <c r="H114" i="9"/>
  <c r="H112" i="9"/>
  <c r="H111" i="9"/>
  <c r="H109" i="9"/>
  <c r="H108" i="9"/>
  <c r="H107" i="9"/>
  <c r="H106" i="9"/>
  <c r="H105" i="9"/>
  <c r="G104" i="9"/>
  <c r="H104" i="9" s="1"/>
  <c r="F104" i="9"/>
  <c r="G103" i="9"/>
  <c r="F103" i="9"/>
  <c r="H102" i="9"/>
  <c r="H101" i="9"/>
  <c r="H100" i="9"/>
  <c r="G100" i="9"/>
  <c r="G99" i="9" s="1"/>
  <c r="F100" i="9"/>
  <c r="F99" i="9"/>
  <c r="H95" i="9"/>
  <c r="G91" i="9"/>
  <c r="G90" i="9" s="1"/>
  <c r="F91" i="9"/>
  <c r="G89" i="9"/>
  <c r="H88" i="9"/>
  <c r="G84" i="9"/>
  <c r="H84" i="9" s="1"/>
  <c r="F84" i="9"/>
  <c r="G83" i="9"/>
  <c r="G82" i="9" s="1"/>
  <c r="F83" i="9"/>
  <c r="F82" i="9" s="1"/>
  <c r="H81" i="9"/>
  <c r="G77" i="9"/>
  <c r="G76" i="9" s="1"/>
  <c r="G75" i="9" s="1"/>
  <c r="G74" i="9" s="1"/>
  <c r="F77" i="9"/>
  <c r="H73" i="9"/>
  <c r="H69" i="9"/>
  <c r="G69" i="9"/>
  <c r="G68" i="9" s="1"/>
  <c r="G67" i="9" s="1"/>
  <c r="G66" i="9" s="1"/>
  <c r="G61" i="9" s="1"/>
  <c r="G60" i="9" s="1"/>
  <c r="G59" i="9" s="1"/>
  <c r="F69" i="9"/>
  <c r="F68" i="9"/>
  <c r="H65" i="9"/>
  <c r="F61" i="9"/>
  <c r="H58" i="9"/>
  <c r="H52" i="9"/>
  <c r="G46" i="9"/>
  <c r="F46" i="9"/>
  <c r="H46" i="9" s="1"/>
  <c r="H45" i="9"/>
  <c r="H39" i="9"/>
  <c r="G33" i="9"/>
  <c r="F33" i="9"/>
  <c r="H33" i="9" s="1"/>
  <c r="H32" i="9"/>
  <c r="H26" i="9"/>
  <c r="G20" i="9"/>
  <c r="G19" i="9" s="1"/>
  <c r="F20" i="9"/>
  <c r="F19" i="9" s="1"/>
  <c r="H18" i="9"/>
  <c r="G15" i="9"/>
  <c r="F15" i="9"/>
  <c r="G14" i="9"/>
  <c r="G29" i="21"/>
  <c r="F29" i="21"/>
  <c r="E29" i="21"/>
  <c r="D29" i="21"/>
  <c r="E39" i="19"/>
  <c r="E38" i="19"/>
  <c r="E26" i="19"/>
  <c r="J27" i="18"/>
  <c r="I27" i="18"/>
  <c r="H27" i="18"/>
  <c r="G27" i="18"/>
  <c r="D27" i="18"/>
  <c r="F26" i="18"/>
  <c r="E26" i="18"/>
  <c r="F25" i="18"/>
  <c r="E25" i="18" s="1"/>
  <c r="F24" i="18"/>
  <c r="E24" i="18"/>
  <c r="F23" i="18"/>
  <c r="E23" i="18" s="1"/>
  <c r="F22" i="18"/>
  <c r="E22" i="18"/>
  <c r="F21" i="18"/>
  <c r="E21" i="18" s="1"/>
  <c r="F20" i="18"/>
  <c r="E20" i="18"/>
  <c r="F19" i="18"/>
  <c r="E19" i="18" s="1"/>
  <c r="F18" i="18"/>
  <c r="E18" i="18"/>
  <c r="F17" i="18"/>
  <c r="E17" i="18" s="1"/>
  <c r="F16" i="18"/>
  <c r="E16" i="18"/>
  <c r="H191" i="9" l="1"/>
  <c r="G12" i="9"/>
  <c r="G11" i="9" s="1"/>
  <c r="F191" i="9"/>
  <c r="H99" i="9"/>
  <c r="H125" i="9"/>
  <c r="H222" i="9"/>
  <c r="H241" i="9"/>
  <c r="F372" i="9"/>
  <c r="F371" i="9" s="1"/>
  <c r="H385" i="9"/>
  <c r="H397" i="9"/>
  <c r="H68" i="9"/>
  <c r="H176" i="9"/>
  <c r="H205" i="9"/>
  <c r="H296" i="9"/>
  <c r="H363" i="9"/>
  <c r="G361" i="9"/>
  <c r="H378" i="9"/>
  <c r="H394" i="9"/>
  <c r="H408" i="9"/>
  <c r="H123" i="9"/>
  <c r="H91" i="9"/>
  <c r="F90" i="9"/>
  <c r="H116" i="9"/>
  <c r="F115" i="9"/>
  <c r="H115" i="9" s="1"/>
  <c r="H124" i="9"/>
  <c r="H178" i="9"/>
  <c r="H179" i="9"/>
  <c r="F307" i="9"/>
  <c r="H308" i="9"/>
  <c r="H407" i="9"/>
  <c r="F406" i="9"/>
  <c r="H406" i="9" s="1"/>
  <c r="H420" i="9"/>
  <c r="G419" i="9"/>
  <c r="G418" i="9" s="1"/>
  <c r="H120" i="9"/>
  <c r="F119" i="9"/>
  <c r="H119" i="9" s="1"/>
  <c r="G136" i="9"/>
  <c r="H173" i="9"/>
  <c r="F172" i="9"/>
  <c r="H172" i="9" s="1"/>
  <c r="F204" i="9"/>
  <c r="H219" i="9"/>
  <c r="F218" i="9"/>
  <c r="H270" i="9"/>
  <c r="H272" i="9"/>
  <c r="H282" i="9"/>
  <c r="H293" i="9"/>
  <c r="F292" i="9"/>
  <c r="H292" i="9" s="1"/>
  <c r="G298" i="9"/>
  <c r="G278" i="9" s="1"/>
  <c r="H389" i="9"/>
  <c r="G388" i="9"/>
  <c r="G387" i="9" s="1"/>
  <c r="G10" i="9"/>
  <c r="H161" i="9"/>
  <c r="F160" i="9"/>
  <c r="H160" i="9" s="1"/>
  <c r="H388" i="9"/>
  <c r="F387" i="9"/>
  <c r="G98" i="9"/>
  <c r="H269" i="9"/>
  <c r="H298" i="9"/>
  <c r="F366" i="9"/>
  <c r="H366" i="9" s="1"/>
  <c r="H367" i="9"/>
  <c r="F399" i="9"/>
  <c r="H399" i="9" s="1"/>
  <c r="H401" i="9"/>
  <c r="H19" i="9"/>
  <c r="H82" i="9"/>
  <c r="H15" i="9"/>
  <c r="F14" i="9"/>
  <c r="H20" i="9"/>
  <c r="H61" i="9"/>
  <c r="F60" i="9"/>
  <c r="F67" i="9"/>
  <c r="H77" i="9"/>
  <c r="F76" i="9"/>
  <c r="H83" i="9"/>
  <c r="H103" i="9"/>
  <c r="H121" i="9"/>
  <c r="G132" i="9"/>
  <c r="H133" i="9"/>
  <c r="H149" i="9"/>
  <c r="F148" i="9"/>
  <c r="H148" i="9" s="1"/>
  <c r="H202" i="9"/>
  <c r="F201" i="9"/>
  <c r="H201" i="9" s="1"/>
  <c r="H280" i="9"/>
  <c r="F279" i="9"/>
  <c r="H283" i="9"/>
  <c r="H337" i="9"/>
  <c r="G336" i="9"/>
  <c r="G306" i="9" s="1"/>
  <c r="H372" i="9"/>
  <c r="G371" i="9"/>
  <c r="G370" i="9" s="1"/>
  <c r="H419" i="9"/>
  <c r="F418" i="9"/>
  <c r="F321" i="9"/>
  <c r="H321" i="9" s="1"/>
  <c r="F362" i="9"/>
  <c r="F377" i="9"/>
  <c r="F384" i="9"/>
  <c r="F393" i="9"/>
  <c r="E27" i="18"/>
  <c r="F27" i="18"/>
  <c r="F98" i="9" l="1"/>
  <c r="F97" i="9" s="1"/>
  <c r="H336" i="9"/>
  <c r="G382" i="9"/>
  <c r="G131" i="9"/>
  <c r="H131" i="9" s="1"/>
  <c r="H132" i="9"/>
  <c r="F59" i="9"/>
  <c r="H59" i="9" s="1"/>
  <c r="H60" i="9"/>
  <c r="H204" i="9"/>
  <c r="F136" i="9"/>
  <c r="H371" i="9"/>
  <c r="F392" i="9"/>
  <c r="H392" i="9" s="1"/>
  <c r="H393" i="9"/>
  <c r="F278" i="9"/>
  <c r="H278" i="9" s="1"/>
  <c r="H279" i="9"/>
  <c r="F75" i="9"/>
  <c r="H76" i="9"/>
  <c r="F89" i="9"/>
  <c r="H89" i="9" s="1"/>
  <c r="H90" i="9"/>
  <c r="F383" i="9"/>
  <c r="H384" i="9"/>
  <c r="H418" i="9"/>
  <c r="F216" i="9"/>
  <c r="H216" i="9" s="1"/>
  <c r="H218" i="9"/>
  <c r="F361" i="9"/>
  <c r="H361" i="9" s="1"/>
  <c r="H362" i="9"/>
  <c r="F376" i="9"/>
  <c r="H377" i="9"/>
  <c r="H98" i="9"/>
  <c r="H67" i="9"/>
  <c r="F66" i="9"/>
  <c r="F12" i="9"/>
  <c r="H14" i="9"/>
  <c r="H387" i="9"/>
  <c r="H307" i="9"/>
  <c r="F306" i="9"/>
  <c r="G97" i="9" l="1"/>
  <c r="G96" i="9" s="1"/>
  <c r="H306" i="9"/>
  <c r="F11" i="9"/>
  <c r="H12" i="9"/>
  <c r="H136" i="9"/>
  <c r="H66" i="9"/>
  <c r="H376" i="9"/>
  <c r="F370" i="9"/>
  <c r="F382" i="9"/>
  <c r="H383" i="9"/>
  <c r="F74" i="9"/>
  <c r="H75" i="9"/>
  <c r="H97" i="9" l="1"/>
  <c r="H74" i="9"/>
  <c r="H382" i="9"/>
  <c r="H370" i="9"/>
  <c r="F10" i="9"/>
  <c r="H11" i="9"/>
  <c r="F96" i="9"/>
  <c r="H96" i="9" l="1"/>
  <c r="H10" i="9"/>
</calcChain>
</file>

<file path=xl/sharedStrings.xml><?xml version="1.0" encoding="utf-8"?>
<sst xmlns="http://schemas.openxmlformats.org/spreadsheetml/2006/main" count="625" uniqueCount="300">
  <si>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</si>
  <si>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</si>
  <si>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</si>
  <si>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</si>
  <si>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</si>
  <si>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</si>
  <si>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</si>
  <si>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</si>
  <si>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</si>
  <si>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</si>
  <si>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</si>
  <si>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</si>
  <si>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</si>
  <si>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</si>
  <si>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</si>
  <si>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</si>
  <si>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</si>
  <si>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</si>
  <si>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</si>
  <si>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</si>
  <si>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</si>
  <si>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</si>
  <si>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</si>
  <si>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</si>
  <si>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</si>
  <si>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</si>
  <si>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</si>
  <si>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</si>
  <si>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</si>
  <si>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</si>
  <si>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</si>
  <si>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</si>
  <si>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</si>
  <si>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</si>
  <si>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</si>
  <si>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 xml:space="preserve">(dział, 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</si>
  <si>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</si>
  <si>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</si>
  <si>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</si>
  <si>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</si>
  <si>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</si>
  <si>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</si>
  <si>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Załącznik Nr 2</t>
  </si>
  <si>
    <t>Dział</t>
  </si>
  <si>
    <t xml:space="preserve">Prezydenta Miasta Włocławek </t>
  </si>
  <si>
    <t>Dochody na zadania rządowe: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</si>
  <si>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</si>
  <si>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</si>
  <si>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</si>
  <si>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</si>
  <si>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</si>
  <si>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</si>
  <si>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</si>
  <si>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</si>
  <si>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</si>
  <si>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</si>
  <si>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</si>
  <si>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</si>
  <si>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</si>
  <si>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</si>
  <si>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</si>
  <si>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</si>
  <si>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</si>
  <si>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</si>
  <si>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</si>
  <si>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osobowe niezaliczone do wynagrodzeń</t>
  </si>
  <si>
    <t>Wydatki na zadania zlecone:</t>
  </si>
  <si>
    <t>Oddziały przedszkolne w szkołach podstawowych</t>
  </si>
  <si>
    <t>Wczesne wspomaganie rozwoju dziecka</t>
  </si>
  <si>
    <t>Zmiany w budżecie miasta Włocławek na 2021 rok</t>
  </si>
  <si>
    <t>przed zmianą</t>
  </si>
  <si>
    <t>Dochody na zadania własne: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</si>
  <si>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</si>
  <si>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</si>
  <si>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</si>
  <si>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</si>
  <si>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</si>
  <si>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</si>
  <si>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Organ</t>
  </si>
  <si>
    <t xml:space="preserve">składki na Fundusz Pracy oraz Fundusz Solidarnościowy </t>
  </si>
  <si>
    <t>Dokształcanie i doskonalenie nauczycieli</t>
  </si>
  <si>
    <t>Wydział Polityki Społecznej i Zdrowia Publicznego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</si>
  <si>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</si>
  <si>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</si>
  <si>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2021 rok</t>
  </si>
  <si>
    <t>Wydatki razem (8+9)</t>
  </si>
  <si>
    <t>Środki z budżetu krajowego*</t>
  </si>
  <si>
    <t>Środki z budżetu UE</t>
  </si>
  <si>
    <t>2.2</t>
  </si>
  <si>
    <t>* środki własne jst, współfinansowanie z budżetu państwa oraz inne</t>
  </si>
  <si>
    <t xml:space="preserve"> rozdział)</t>
  </si>
  <si>
    <t xml:space="preserve">Klasyfikacja 
</t>
  </si>
  <si>
    <t>realizacji</t>
  </si>
  <si>
    <t xml:space="preserve">Wydatki
</t>
  </si>
  <si>
    <t>(5 + 6)</t>
  </si>
  <si>
    <t>(całkowita wartość Projektu)</t>
  </si>
  <si>
    <t>Środki z budżetu krajowego</t>
  </si>
  <si>
    <t>2030</t>
  </si>
  <si>
    <t>na realizację własnych zadań bieżących gmin</t>
  </si>
  <si>
    <t>(związków gmin, związków powiatowo-gminnych)</t>
  </si>
  <si>
    <t>Administracja publiczna</t>
  </si>
  <si>
    <t>rządowej oraz innych zadań zleconych gminie (związkom</t>
  </si>
  <si>
    <t>010</t>
  </si>
  <si>
    <t>Rolnictwo i łowiectwo</t>
  </si>
  <si>
    <t>01005</t>
  </si>
  <si>
    <t>Prace geodezyjno-urządzeniowe na potrzeby rolnictwa</t>
  </si>
  <si>
    <t>75095</t>
  </si>
  <si>
    <t>Wydział Rewitalizacji</t>
  </si>
  <si>
    <t>Wydział Edukacji</t>
  </si>
  <si>
    <t>Licea ogólnokształcące</t>
  </si>
  <si>
    <t>zakup usług zdrowotnych</t>
  </si>
  <si>
    <t>odpisy na zakładowy fundusz świadczeń socjalnych</t>
  </si>
  <si>
    <t>Jednostki oświatowe zbiorczo (projekty z grantów Lokalnej</t>
  </si>
  <si>
    <t>Grupy Działania Miasta Włocławek)</t>
  </si>
  <si>
    <t>Programy polityki zdrowotnej</t>
  </si>
  <si>
    <t>wpłaty na PPK finansowane przez podmiot zatrudniający</t>
  </si>
  <si>
    <t>4210</t>
  </si>
  <si>
    <t>koszty postępowania sądowego i prokuratorskiego</t>
  </si>
  <si>
    <t>szkolenia pracowników  niebędących członkami</t>
  </si>
  <si>
    <t xml:space="preserve">korpusu służby cywilnej </t>
  </si>
  <si>
    <t>Utrzymanie zieleni w miastach i gminach</t>
  </si>
  <si>
    <t xml:space="preserve">Wydział Nadzoru Właścicielskiego, Gospodarki </t>
  </si>
  <si>
    <t>Komunalnej i Informatyzacji</t>
  </si>
  <si>
    <t>Wydział Geodezji i Kartografii</t>
  </si>
  <si>
    <t>uposażenia żołnierzy zawodowych oraz funkcjonariuszy</t>
  </si>
  <si>
    <t>inne należności żołnierzy zawodowych oraz</t>
  </si>
  <si>
    <t>funkcjonariuszy zaliczane do wynagrodzeń</t>
  </si>
  <si>
    <t>dz. 852</t>
  </si>
  <si>
    <t>rozdz. 85295</t>
  </si>
  <si>
    <t>2.3</t>
  </si>
  <si>
    <t>z tego:</t>
  </si>
  <si>
    <t>Rozdział</t>
  </si>
  <si>
    <t>wynagrodzenia i składki od nich naliczane</t>
  </si>
  <si>
    <t>świadczenia na rzecz osób fizycznych</t>
  </si>
  <si>
    <t>Ogółem:</t>
  </si>
  <si>
    <t>Załącznik Nr 4</t>
  </si>
  <si>
    <t xml:space="preserve">Dotacje udzielane z budżetu jednostki samorządu terytorialnego </t>
  </si>
  <si>
    <t>Nazwa zadania</t>
  </si>
  <si>
    <t>Kwota dotacji</t>
  </si>
  <si>
    <t>dotacje celowe</t>
  </si>
  <si>
    <t>Razem</t>
  </si>
  <si>
    <t>dotacje podmiotowe</t>
  </si>
  <si>
    <t>Internaty i bursy szkolne</t>
  </si>
  <si>
    <t>Załącznik Nr 5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</si>
  <si>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</si>
  <si>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</si>
  <si>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</si>
  <si>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</si>
  <si>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</si>
  <si>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</si>
  <si>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</si>
  <si>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</si>
  <si>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</si>
  <si>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</si>
  <si>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</si>
  <si>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</si>
  <si>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</si>
  <si>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</si>
  <si>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Szkoły podstawowe specjalne</t>
  </si>
  <si>
    <t>3.</t>
  </si>
  <si>
    <t>4.</t>
  </si>
  <si>
    <t>5.</t>
  </si>
  <si>
    <t>6.</t>
  </si>
  <si>
    <t>Zespół Szkół Muzycznych</t>
  </si>
  <si>
    <t>7.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</si>
  <si>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</si>
  <si>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</si>
  <si>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</si>
  <si>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</si>
  <si>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</si>
  <si>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>Młodzieżowe ośrodki wychowawcze</t>
  </si>
  <si>
    <t xml:space="preserve">Ogółem </t>
  </si>
  <si>
    <t xml:space="preserve">Dochody i wydatki związane z realizacją zadań wykonywanych na podstawie porozumień (umów) </t>
  </si>
  <si>
    <t>między jednostkami samorządu terytorialnego na 2021 rok</t>
  </si>
  <si>
    <t>Dotacje</t>
  </si>
  <si>
    <t>ogółem</t>
  </si>
  <si>
    <t>(6 + 10)</t>
  </si>
  <si>
    <t>bieżące</t>
  </si>
  <si>
    <t>dotacje</t>
  </si>
  <si>
    <t>majątkowe</t>
  </si>
  <si>
    <t>dla jednostek sektora finansów publicznych na 2021 rok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</si>
  <si>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</si>
  <si>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</si>
  <si>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</si>
  <si>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Przeciwdziałanie alkoholizmowi (dofinansowanie "Niebieskiej linii")</t>
  </si>
  <si>
    <t xml:space="preserve">Powiatowe urzędy pracy </t>
  </si>
  <si>
    <t>Galerie i biura wystaw artystycznych (dotacja na inwestycje)</t>
  </si>
  <si>
    <t xml:space="preserve"> - Galeria Sztuki Współczesnej</t>
  </si>
  <si>
    <t>Biblioteki (dotacja na inwestycje)</t>
  </si>
  <si>
    <t xml:space="preserve"> - Miejska Biblioteka Publiczna</t>
  </si>
  <si>
    <t xml:space="preserve"> - Zakład Aktywności Zawodowej</t>
  </si>
  <si>
    <t>Galerie i biura wystaw artystycznych</t>
  </si>
  <si>
    <t>Centra kultury i sztuki</t>
  </si>
  <si>
    <t xml:space="preserve"> - Centrum Kultury Browar B</t>
  </si>
  <si>
    <t>Pozostałe instytucje kultury</t>
  </si>
  <si>
    <t xml:space="preserve"> - Teatr Impresaryjny</t>
  </si>
  <si>
    <t>Biblioteki</t>
  </si>
  <si>
    <t xml:space="preserve">Zasiłki okresowe, celowe i pomoc w naturze oraz składki </t>
  </si>
  <si>
    <t>na ubezpieczenia emerytalne i rentowe</t>
  </si>
  <si>
    <t>Organ - projekt pn. "Aktywna Mama, Aktywny Tata"</t>
  </si>
  <si>
    <t>2059</t>
  </si>
  <si>
    <t>Organ - projekt pn. Centrum "AKTYWNY SENIOR 1"</t>
  </si>
  <si>
    <t>Organ - projekt pn. Centrum "AKTYWNY SENIOR 2"</t>
  </si>
  <si>
    <t>Organ - projekt pn. "Dotacja na start"</t>
  </si>
  <si>
    <t>2338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</si>
  <si>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</si>
  <si>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</si>
  <si>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</si>
  <si>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</si>
  <si>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t>Prace geodezyjno - urządzeniowe na potrzeby rolnictwa</t>
  </si>
  <si>
    <t>Gospodarka mieszkaniowa</t>
  </si>
  <si>
    <t>Gospodarka gruntami i nieruchomościami</t>
  </si>
  <si>
    <t>710</t>
  </si>
  <si>
    <t>Działalność usługowa</t>
  </si>
  <si>
    <t>Zadania z zakresu geodezji i kartografii</t>
  </si>
  <si>
    <t>Transport i łączność</t>
  </si>
  <si>
    <t>Lokalny transport zbiorowy</t>
  </si>
  <si>
    <t>Miejski Zarząd Infrastruktury Drogowej i Transportu</t>
  </si>
  <si>
    <t>Drogi publiczne w miastach na prawach powiatu</t>
  </si>
  <si>
    <t>opłaty z tytułu zakupu usług telekomunikacyjnych</t>
  </si>
  <si>
    <t xml:space="preserve">zakup usług obejmujących wykonanie ekspertyz, </t>
  </si>
  <si>
    <t xml:space="preserve">analiz i opinii </t>
  </si>
  <si>
    <t xml:space="preserve">różne opłaty i składki </t>
  </si>
  <si>
    <t xml:space="preserve">kary i odszkodowania wypłacane na rzecz osób </t>
  </si>
  <si>
    <t>prawnych i innych jednostek organizacyjnych</t>
  </si>
  <si>
    <t>Administracja Zasobów Komunalnych</t>
  </si>
  <si>
    <t>Wydział Kultury, Promocji i Komunikacji Społecznej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</si>
  <si>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</si>
  <si>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</si>
  <si>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</si>
  <si>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</si>
  <si>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</si>
  <si>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</si>
  <si>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wpłaty na Państwowy Fundusz Rehabilitacji Osób</t>
  </si>
  <si>
    <t>Niepełnosprawnych</t>
  </si>
  <si>
    <t>pozostałe odsetki</t>
  </si>
  <si>
    <t>podróże służbowe krajowe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</si>
  <si>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</si>
  <si>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</si>
  <si>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</si>
  <si>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</si>
  <si>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</si>
  <si>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</si>
  <si>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</si>
  <si>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</si>
  <si>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</si>
  <si>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</si>
  <si>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</si>
  <si>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 xml:space="preserve">Jednostki oświatowe zbiorczo </t>
  </si>
  <si>
    <t>świadczenia społeczne</t>
  </si>
  <si>
    <t>Dom Pomocy Społecznej ul. Nowomiejska 19 - projekt pn. Centrum "AKTYWNY SENIOR 1"</t>
  </si>
  <si>
    <t>zakup środków żywności</t>
  </si>
  <si>
    <t>Dom Pomocy Społecznej ul. Nowomiejska 19 - projekt pn. Centrum "AKTYWNY SENIOR 2"</t>
  </si>
  <si>
    <t>Miejski Ośrodek Pomocy Rodzinie - projekt pn. "Aktywna Mama, Aktywny Tata"</t>
  </si>
  <si>
    <t>Pozostałe zadania w zakresie polityki społecznej</t>
  </si>
  <si>
    <t>Włocławskie Centrum Organizacji Pozarządowych</t>
  </si>
  <si>
    <t>i Wolontariatu - projekt pn. "Od wolontariatu do etatu"</t>
  </si>
  <si>
    <t>składki na Fundusz Pracy oraz Fundusz Solidarnościowy</t>
  </si>
  <si>
    <t>Edukacyjna opieka wychowawcza</t>
  </si>
  <si>
    <t>Świetlice szkolne</t>
  </si>
  <si>
    <t>Poradnie psychologiczno - pedagogiczne, w tym</t>
  </si>
  <si>
    <t>poradnie specjalistyczne</t>
  </si>
  <si>
    <t>Oczyszczanie miast i wsi</t>
  </si>
  <si>
    <t>Miejski Zakład Zieleni i Usług Komunalnych</t>
  </si>
  <si>
    <t>Miejski Zakład Zieleni i Usług Komunalnych - obsługa</t>
  </si>
  <si>
    <t xml:space="preserve">Strefy Rozwoju Gospodarczego /Park Przemysłowo - </t>
  </si>
  <si>
    <t>Technologiczny/</t>
  </si>
  <si>
    <t>Centrum Obsługi Inwestora - projekt pn. "Dotacja na start"</t>
  </si>
  <si>
    <t>Wydział Dróg, Transportu Zbiorowego i Energii</t>
  </si>
  <si>
    <t>Kultura i ochrona dziedzictwa narodowego</t>
  </si>
  <si>
    <t>2480</t>
  </si>
  <si>
    <t>dotacja podmiotowa z budżetu dla samorządowej</t>
  </si>
  <si>
    <t>instytucji kultury</t>
  </si>
  <si>
    <t>Rodzina</t>
  </si>
  <si>
    <t>Świadczenie wychowawcze</t>
  </si>
  <si>
    <t>Wydział Gospodarowania Mieniem Komunalnym</t>
  </si>
  <si>
    <t>Nadzór budowlany</t>
  </si>
  <si>
    <t xml:space="preserve">Powiatowy Inspektorat Nadzoru Budowlanego Miasta </t>
  </si>
  <si>
    <t>Włocławka</t>
  </si>
  <si>
    <t xml:space="preserve">wynagrodzenia osobowe członków korpusu </t>
  </si>
  <si>
    <t>służby cywilnej</t>
  </si>
  <si>
    <t>opłaty na rzecz budżetów jednostek samorządu</t>
  </si>
  <si>
    <t>składki na Fundusz Emerytur Pomostowych</t>
  </si>
  <si>
    <t>Wymiar sprawiedliwości</t>
  </si>
  <si>
    <t>Nieodpłatna pomoc prawna</t>
  </si>
  <si>
    <t>do Zarządzenia NR 110/2021</t>
  </si>
  <si>
    <t>z dnia 31 marca 2021 r.</t>
  </si>
  <si>
    <t>Centrum "AKTYWNY SENIOR 1"</t>
  </si>
  <si>
    <t>w tym: /Dom Pomocy Społecznej ul. Nowomiejska 19/</t>
  </si>
  <si>
    <t>dz.852</t>
  </si>
  <si>
    <t>Centrum "AKTYWNY SENIOR 2"</t>
  </si>
  <si>
    <t>2.4</t>
  </si>
  <si>
    <t>Dotacja na start - wsparcie przedsiębiorczości i samozatrudnienia w województwie kujawsko - pomorskim</t>
  </si>
  <si>
    <t>w tym: /Urząd Miasta/</t>
  </si>
  <si>
    <t>dz. 900</t>
  </si>
  <si>
    <t>rozdz. 90095</t>
  </si>
  <si>
    <t>2.23</t>
  </si>
  <si>
    <t>Aktywna Mama, aktywny Tata</t>
  </si>
  <si>
    <t>w tym: /Miejski Ośrodek Pomocy Rodzinie/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</si>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</sst>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8"/>
      <color rgb="FFFF0000"/>
      <name val="Arial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35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4" fontId="13" fillId="0" borderId="0" xfId="1" applyNumberFormat="1" applyFont="1"/>
    <xf numFmtId="0" fontId="13" fillId="0" borderId="0" xfId="1" applyFont="1"/>
    <xf numFmtId="0" fontId="12" fillId="0" borderId="4" xfId="1" applyFont="1" applyBorder="1" applyAlignment="1">
      <alignment horizontal="center" vertical="center"/>
    </xf>
    <xf numFmtId="3" fontId="13" fillId="0" borderId="0" xfId="1" applyNumberFormat="1" applyFont="1"/>
    <xf numFmtId="0" fontId="4" fillId="2" borderId="22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0" fontId="13" fillId="2" borderId="31" xfId="1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8" fillId="0" borderId="10" xfId="0" applyFont="1" applyBorder="1"/>
    <xf numFmtId="4" fontId="8" fillId="0" borderId="11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4" fontId="8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0" fontId="2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/>
    <xf numFmtId="3" fontId="1" fillId="0" borderId="8" xfId="0" applyNumberFormat="1" applyFont="1" applyBorder="1"/>
    <xf numFmtId="4" fontId="8" fillId="0" borderId="4" xfId="0" applyNumberFormat="1" applyFont="1" applyBorder="1"/>
    <xf numFmtId="0" fontId="2" fillId="0" borderId="7" xfId="0" applyFont="1" applyBorder="1"/>
    <xf numFmtId="0" fontId="11" fillId="0" borderId="7" xfId="0" applyFont="1" applyBorder="1" applyAlignment="1">
      <alignment horizontal="right"/>
    </xf>
    <xf numFmtId="0" fontId="11" fillId="0" borderId="7" xfId="0" applyFont="1" applyBorder="1"/>
    <xf numFmtId="49" fontId="11" fillId="0" borderId="7" xfId="0" applyNumberFormat="1" applyFont="1" applyBorder="1" applyAlignment="1">
      <alignment horizontal="right"/>
    </xf>
    <xf numFmtId="0" fontId="11" fillId="0" borderId="8" xfId="0" applyFont="1" applyBorder="1"/>
    <xf numFmtId="0" fontId="11" fillId="0" borderId="0" xfId="0" applyFont="1" applyAlignment="1">
      <alignment horizontal="right"/>
    </xf>
    <xf numFmtId="0" fontId="15" fillId="0" borderId="18" xfId="1" applyFont="1" applyBorder="1" applyAlignment="1">
      <alignment horizontal="center" vertical="center"/>
    </xf>
    <xf numFmtId="4" fontId="13" fillId="0" borderId="19" xfId="1" applyNumberFormat="1" applyFont="1" applyBorder="1" applyAlignment="1">
      <alignment vertical="center"/>
    </xf>
    <xf numFmtId="4" fontId="13" fillId="0" borderId="18" xfId="1" applyNumberFormat="1" applyFont="1" applyBorder="1" applyAlignment="1">
      <alignment vertical="center"/>
    </xf>
    <xf numFmtId="49" fontId="13" fillId="0" borderId="1" xfId="1" applyNumberFormat="1" applyFont="1" applyBorder="1" applyAlignment="1">
      <alignment horizontal="center" vertical="center"/>
    </xf>
    <xf numFmtId="4" fontId="13" fillId="2" borderId="32" xfId="0" applyNumberFormat="1" applyFont="1" applyFill="1" applyBorder="1" applyAlignment="1">
      <alignment horizontal="right" vertical="center"/>
    </xf>
    <xf numFmtId="4" fontId="13" fillId="2" borderId="29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9" fontId="4" fillId="0" borderId="21" xfId="1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top"/>
    </xf>
    <xf numFmtId="0" fontId="4" fillId="0" borderId="22" xfId="1" applyFont="1" applyBorder="1" applyAlignment="1">
      <alignment horizontal="center" vertical="center"/>
    </xf>
    <xf numFmtId="4" fontId="4" fillId="2" borderId="22" xfId="1" applyNumberFormat="1" applyFont="1" applyFill="1" applyBorder="1"/>
    <xf numFmtId="4" fontId="4" fillId="2" borderId="33" xfId="1" applyNumberFormat="1" applyFont="1" applyFill="1" applyBorder="1"/>
    <xf numFmtId="0" fontId="4" fillId="0" borderId="26" xfId="1" applyFont="1" applyBorder="1" applyAlignment="1">
      <alignment horizontal="center" vertical="center"/>
    </xf>
    <xf numFmtId="4" fontId="4" fillId="0" borderId="22" xfId="1" applyNumberFormat="1" applyFont="1" applyBorder="1"/>
    <xf numFmtId="4" fontId="4" fillId="0" borderId="33" xfId="1" applyNumberFormat="1" applyFont="1" applyBorder="1"/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4" fillId="0" borderId="1" xfId="1" applyFont="1" applyBorder="1" applyAlignment="1">
      <alignment horizontal="center" vertical="top" wrapText="1"/>
    </xf>
    <xf numFmtId="0" fontId="13" fillId="0" borderId="17" xfId="1" applyFont="1" applyBorder="1" applyAlignment="1">
      <alignment horizontal="centerContinuous" vertical="center"/>
    </xf>
    <xf numFmtId="0" fontId="13" fillId="0" borderId="20" xfId="1" applyFont="1" applyBorder="1" applyAlignment="1">
      <alignment horizontal="centerContinuous" vertical="center"/>
    </xf>
    <xf numFmtId="0" fontId="13" fillId="0" borderId="18" xfId="1" applyFont="1" applyBorder="1" applyAlignment="1">
      <alignment horizontal="centerContinuous" vertical="center"/>
    </xf>
    <xf numFmtId="0" fontId="1" fillId="0" borderId="8" xfId="0" applyFont="1" applyBorder="1" applyAlignment="1">
      <alignment horizontal="left"/>
    </xf>
    <xf numFmtId="49" fontId="16" fillId="0" borderId="5" xfId="0" applyNumberFormat="1" applyFont="1" applyBorder="1" applyAlignment="1">
      <alignment horizontal="center"/>
    </xf>
    <xf numFmtId="44" fontId="16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4" xfId="0" applyFont="1" applyBorder="1"/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4" fillId="0" borderId="0" xfId="1" applyNumberFormat="1" applyFont="1" applyAlignment="1">
      <alignment horizontal="center"/>
    </xf>
    <xf numFmtId="49" fontId="4" fillId="0" borderId="4" xfId="1" applyNumberFormat="1" applyFont="1" applyBorder="1" applyAlignment="1">
      <alignment horizontal="center" vertical="center"/>
    </xf>
    <xf numFmtId="4" fontId="4" fillId="0" borderId="6" xfId="1" applyNumberFormat="1" applyFont="1" applyBorder="1"/>
    <xf numFmtId="4" fontId="4" fillId="0" borderId="35" xfId="1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4" fillId="0" borderId="0" xfId="0" applyFont="1"/>
    <xf numFmtId="0" fontId="7" fillId="3" borderId="19" xfId="0" applyFont="1" applyFill="1" applyBorder="1" applyAlignment="1">
      <alignment horizontal="center" vertical="center"/>
    </xf>
    <xf numFmtId="0" fontId="23" fillId="0" borderId="0" xfId="0" applyFont="1"/>
    <xf numFmtId="4" fontId="17" fillId="0" borderId="19" xfId="0" applyNumberFormat="1" applyFont="1" applyBorder="1"/>
    <xf numFmtId="0" fontId="26" fillId="0" borderId="0" xfId="0" applyFont="1"/>
    <xf numFmtId="0" fontId="17" fillId="0" borderId="19" xfId="0" applyFont="1" applyBorder="1" applyAlignment="1">
      <alignment vertical="top"/>
    </xf>
    <xf numFmtId="0" fontId="17" fillId="0" borderId="19" xfId="0" applyFont="1" applyBorder="1"/>
    <xf numFmtId="0" fontId="17" fillId="0" borderId="8" xfId="0" applyFont="1" applyBorder="1"/>
    <xf numFmtId="4" fontId="17" fillId="0" borderId="19" xfId="0" applyNumberFormat="1" applyFont="1" applyBorder="1" applyAlignment="1">
      <alignment vertical="center"/>
    </xf>
    <xf numFmtId="0" fontId="17" fillId="0" borderId="36" xfId="0" applyFont="1" applyBorder="1"/>
    <xf numFmtId="0" fontId="22" fillId="0" borderId="36" xfId="0" applyFont="1" applyBorder="1"/>
    <xf numFmtId="0" fontId="17" fillId="0" borderId="18" xfId="0" applyFont="1" applyBorder="1"/>
    <xf numFmtId="4" fontId="6" fillId="0" borderId="19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1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 indent="2"/>
    </xf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left" vertical="top" wrapText="1" indent="2"/>
    </xf>
    <xf numFmtId="0" fontId="24" fillId="0" borderId="7" xfId="0" applyFont="1" applyBorder="1" applyAlignment="1">
      <alignment vertical="top"/>
    </xf>
    <xf numFmtId="0" fontId="12" fillId="0" borderId="19" xfId="0" applyFont="1" applyBorder="1" applyAlignment="1">
      <alignment horizontal="center"/>
    </xf>
    <xf numFmtId="0" fontId="24" fillId="0" borderId="19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 wrapText="1" indent="2"/>
    </xf>
    <xf numFmtId="0" fontId="24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 indent="2"/>
    </xf>
    <xf numFmtId="0" fontId="20" fillId="0" borderId="0" xfId="0" applyFont="1"/>
    <xf numFmtId="0" fontId="28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29" fillId="0" borderId="23" xfId="0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29" fillId="0" borderId="23" xfId="0" applyNumberFormat="1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4" fontId="9" fillId="0" borderId="19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17" fillId="0" borderId="19" xfId="0" applyFont="1" applyBorder="1" applyAlignment="1">
      <alignment vertical="top" wrapText="1"/>
    </xf>
    <xf numFmtId="0" fontId="17" fillId="0" borderId="36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/>
    <xf numFmtId="4" fontId="17" fillId="0" borderId="9" xfId="0" applyNumberFormat="1" applyFont="1" applyBorder="1"/>
    <xf numFmtId="0" fontId="22" fillId="0" borderId="19" xfId="0" applyFont="1" applyBorder="1"/>
    <xf numFmtId="0" fontId="22" fillId="0" borderId="17" xfId="0" applyFont="1" applyBorder="1"/>
    <xf numFmtId="0" fontId="22" fillId="0" borderId="20" xfId="0" applyFont="1" applyBorder="1"/>
    <xf numFmtId="4" fontId="22" fillId="0" borderId="19" xfId="0" applyNumberFormat="1" applyFont="1" applyBorder="1"/>
    <xf numFmtId="3" fontId="2" fillId="0" borderId="7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4" fontId="8" fillId="0" borderId="37" xfId="0" applyNumberFormat="1" applyFont="1" applyBorder="1"/>
    <xf numFmtId="4" fontId="1" fillId="0" borderId="16" xfId="0" applyNumberFormat="1" applyFont="1" applyBorder="1"/>
    <xf numFmtId="0" fontId="2" fillId="0" borderId="5" xfId="0" applyFont="1" applyBorder="1" applyAlignment="1">
      <alignment horizontal="right"/>
    </xf>
    <xf numFmtId="4" fontId="1" fillId="0" borderId="15" xfId="0" applyNumberFormat="1" applyFont="1" applyBorder="1"/>
    <xf numFmtId="3" fontId="1" fillId="0" borderId="4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7" xfId="0" applyFont="1" applyBorder="1"/>
    <xf numFmtId="49" fontId="8" fillId="0" borderId="7" xfId="0" applyNumberFormat="1" applyFont="1" applyBorder="1" applyAlignment="1">
      <alignment horizontal="right"/>
    </xf>
    <xf numFmtId="4" fontId="2" fillId="0" borderId="15" xfId="0" applyNumberFormat="1" applyFont="1" applyBorder="1"/>
    <xf numFmtId="3" fontId="1" fillId="0" borderId="7" xfId="0" applyNumberFormat="1" applyFont="1" applyBorder="1" applyAlignment="1">
      <alignment horizontal="right"/>
    </xf>
    <xf numFmtId="0" fontId="21" fillId="0" borderId="4" xfId="0" applyFont="1" applyBorder="1" applyAlignment="1">
      <alignment horizontal="center"/>
    </xf>
    <xf numFmtId="0" fontId="21" fillId="0" borderId="8" xfId="0" applyFont="1" applyBorder="1"/>
    <xf numFmtId="3" fontId="16" fillId="0" borderId="4" xfId="0" applyNumberFormat="1" applyFont="1" applyBorder="1"/>
    <xf numFmtId="0" fontId="16" fillId="0" borderId="4" xfId="0" applyFont="1" applyBorder="1" applyAlignment="1">
      <alignment horizontal="right"/>
    </xf>
    <xf numFmtId="0" fontId="16" fillId="0" borderId="5" xfId="0" applyFont="1" applyBorder="1"/>
    <xf numFmtId="0" fontId="13" fillId="0" borderId="21" xfId="1" applyFont="1" applyBorder="1" applyAlignment="1">
      <alignment vertical="center"/>
    </xf>
    <xf numFmtId="0" fontId="4" fillId="0" borderId="27" xfId="1" applyFont="1" applyBorder="1" applyAlignment="1">
      <alignment horizontal="center"/>
    </xf>
    <xf numFmtId="4" fontId="4" fillId="0" borderId="27" xfId="1" applyNumberFormat="1" applyFont="1" applyBorder="1"/>
    <xf numFmtId="4" fontId="4" fillId="0" borderId="28" xfId="1" applyNumberFormat="1" applyFont="1" applyBorder="1"/>
    <xf numFmtId="0" fontId="4" fillId="0" borderId="4" xfId="1" applyFont="1" applyBorder="1" applyAlignment="1">
      <alignment horizontal="center" vertical="center"/>
    </xf>
    <xf numFmtId="0" fontId="4" fillId="0" borderId="23" xfId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4" fontId="4" fillId="0" borderId="7" xfId="1" applyNumberFormat="1" applyFont="1" applyBorder="1"/>
    <xf numFmtId="4" fontId="4" fillId="0" borderId="9" xfId="1" applyNumberFormat="1" applyFont="1" applyBorder="1"/>
    <xf numFmtId="4" fontId="4" fillId="0" borderId="36" xfId="1" applyNumberFormat="1" applyFont="1" applyBorder="1"/>
    <xf numFmtId="0" fontId="13" fillId="0" borderId="4" xfId="1" applyFont="1" applyBorder="1" applyAlignment="1">
      <alignment vertical="center"/>
    </xf>
    <xf numFmtId="0" fontId="4" fillId="0" borderId="22" xfId="1" applyFont="1" applyBorder="1" applyAlignment="1">
      <alignment vertical="top" wrapText="1"/>
    </xf>
    <xf numFmtId="0" fontId="4" fillId="0" borderId="39" xfId="1" applyFont="1" applyBorder="1" applyAlignment="1">
      <alignment horizontal="center"/>
    </xf>
    <xf numFmtId="4" fontId="4" fillId="0" borderId="39" xfId="1" applyNumberFormat="1" applyFont="1" applyBorder="1"/>
    <xf numFmtId="4" fontId="4" fillId="0" borderId="40" xfId="1" applyNumberFormat="1" applyFont="1" applyBorder="1"/>
    <xf numFmtId="4" fontId="4" fillId="0" borderId="4" xfId="1" applyNumberFormat="1" applyFont="1" applyBorder="1"/>
    <xf numFmtId="49" fontId="4" fillId="0" borderId="1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 wrapText="1"/>
    </xf>
    <xf numFmtId="0" fontId="4" fillId="0" borderId="2" xfId="1" applyFont="1" applyBorder="1" applyAlignment="1">
      <alignment horizontal="center"/>
    </xf>
    <xf numFmtId="4" fontId="4" fillId="0" borderId="30" xfId="1" applyNumberFormat="1" applyFont="1" applyBorder="1"/>
    <xf numFmtId="4" fontId="4" fillId="0" borderId="3" xfId="1" applyNumberFormat="1" applyFont="1" applyBorder="1"/>
    <xf numFmtId="0" fontId="4" fillId="0" borderId="22" xfId="1" applyFont="1" applyBorder="1"/>
    <xf numFmtId="0" fontId="4" fillId="0" borderId="35" xfId="1" applyFont="1" applyBorder="1" applyAlignment="1">
      <alignment horizontal="center"/>
    </xf>
    <xf numFmtId="0" fontId="4" fillId="2" borderId="23" xfId="1" applyFont="1" applyFill="1" applyBorder="1" applyAlignment="1">
      <alignment vertical="top" wrapText="1"/>
    </xf>
    <xf numFmtId="4" fontId="4" fillId="2" borderId="26" xfId="1" applyNumberFormat="1" applyFont="1" applyFill="1" applyBorder="1"/>
    <xf numFmtId="4" fontId="4" fillId="2" borderId="34" xfId="1" applyNumberFormat="1" applyFont="1" applyFill="1" applyBorder="1"/>
    <xf numFmtId="0" fontId="1" fillId="0" borderId="14" xfId="0" applyFont="1" applyBorder="1" applyAlignment="1">
      <alignment vertical="center"/>
    </xf>
    <xf numFmtId="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/>
    <xf numFmtId="4" fontId="2" fillId="0" borderId="15" xfId="0" applyNumberFormat="1" applyFont="1" applyBorder="1" applyAlignment="1">
      <alignment horizontal="right"/>
    </xf>
    <xf numFmtId="0" fontId="2" fillId="0" borderId="14" xfId="0" applyFont="1" applyBorder="1"/>
    <xf numFmtId="4" fontId="2" fillId="0" borderId="1" xfId="0" applyNumberFormat="1" applyFont="1" applyBorder="1"/>
    <xf numFmtId="0" fontId="1" fillId="0" borderId="5" xfId="0" applyFont="1" applyBorder="1" applyAlignment="1">
      <alignment vertical="center"/>
    </xf>
    <xf numFmtId="0" fontId="4" fillId="0" borderId="14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4" fontId="4" fillId="0" borderId="21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4" fontId="4" fillId="0" borderId="26" xfId="1" applyNumberFormat="1" applyFont="1" applyBorder="1" applyAlignment="1">
      <alignment vertical="center"/>
    </xf>
    <xf numFmtId="0" fontId="4" fillId="2" borderId="22" xfId="1" applyFont="1" applyFill="1" applyBorder="1"/>
    <xf numFmtId="0" fontId="4" fillId="2" borderId="26" xfId="1" applyFont="1" applyFill="1" applyBorder="1"/>
    <xf numFmtId="0" fontId="4" fillId="0" borderId="4" xfId="1" applyFont="1" applyBorder="1"/>
    <xf numFmtId="0" fontId="0" fillId="2" borderId="27" xfId="0" applyFont="1" applyFill="1" applyBorder="1" applyAlignment="1">
      <alignment horizontal="center" vertical="center"/>
    </xf>
    <xf numFmtId="4" fontId="0" fillId="2" borderId="27" xfId="0" applyNumberFormat="1" applyFont="1" applyFill="1" applyBorder="1" applyAlignment="1">
      <alignment horizontal="center" vertical="center"/>
    </xf>
    <xf numFmtId="4" fontId="0" fillId="2" borderId="28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/>
    </xf>
    <xf numFmtId="4" fontId="0" fillId="2" borderId="24" xfId="0" applyNumberFormat="1" applyFont="1" applyFill="1" applyBorder="1" applyAlignment="1">
      <alignment horizontal="center"/>
    </xf>
    <xf numFmtId="4" fontId="0" fillId="2" borderId="25" xfId="0" applyNumberFormat="1" applyFont="1" applyFill="1" applyBorder="1" applyAlignment="1">
      <alignment horizontal="center"/>
    </xf>
    <xf numFmtId="0" fontId="0" fillId="0" borderId="0" xfId="0" applyFont="1"/>
    <xf numFmtId="4" fontId="21" fillId="0" borderId="19" xfId="0" applyNumberFormat="1" applyFont="1" applyBorder="1"/>
    <xf numFmtId="0" fontId="0" fillId="0" borderId="0" xfId="0" applyFont="1" applyAlignment="1">
      <alignment vertical="center"/>
    </xf>
    <xf numFmtId="0" fontId="12" fillId="0" borderId="23" xfId="0" applyFont="1" applyBorder="1" applyAlignment="1">
      <alignment vertical="center" wrapText="1"/>
    </xf>
    <xf numFmtId="3" fontId="0" fillId="0" borderId="23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" fontId="0" fillId="0" borderId="7" xfId="0" applyNumberFormat="1" applyFont="1" applyBorder="1" applyAlignment="1">
      <alignment vertical="top"/>
    </xf>
    <xf numFmtId="3" fontId="0" fillId="0" borderId="7" xfId="0" applyNumberFormat="1" applyFont="1" applyBorder="1" applyAlignment="1">
      <alignment vertical="top"/>
    </xf>
    <xf numFmtId="0" fontId="0" fillId="0" borderId="19" xfId="0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horizontal="right" vertical="center"/>
    </xf>
    <xf numFmtId="0" fontId="0" fillId="2" borderId="7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 indent="2"/>
    </xf>
    <xf numFmtId="4" fontId="12" fillId="2" borderId="7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0" fontId="0" fillId="2" borderId="0" xfId="0" applyFont="1" applyFill="1"/>
    <xf numFmtId="0" fontId="9" fillId="0" borderId="17" xfId="0" applyFont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horizontal="centerContinuous"/>
    </xf>
    <xf numFmtId="0" fontId="21" fillId="0" borderId="20" xfId="0" applyFont="1" applyBorder="1" applyAlignment="1">
      <alignment horizontal="centerContinuous"/>
    </xf>
    <xf numFmtId="0" fontId="0" fillId="0" borderId="18" xfId="0" applyFont="1" applyBorder="1" applyAlignment="1">
      <alignment horizontal="centerContinuous"/>
    </xf>
    <xf numFmtId="0" fontId="7" fillId="0" borderId="17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9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</row>
    <row r="2" spans="1:8" ht="12.75" customHeight="1" x14ac:dyDescent="0.25">
      <c r="A2" s="1"/>
      <c r="B2" s="1"/>
      <c r="C2" s="3"/>
      <c r="D2" s="4"/>
      <c r="E2" s="4"/>
      <c r="F2" s="4" t="s">
        <v>285</v>
      </c>
      <c r="G2" s="1"/>
      <c r="H2" s="1"/>
    </row>
    <row r="3" spans="1:8" ht="12.75" customHeight="1" x14ac:dyDescent="0.25">
      <c r="A3" s="1"/>
      <c r="B3" s="1"/>
      <c r="C3" s="3"/>
      <c r="D3" s="4"/>
      <c r="E3" s="4"/>
      <c r="F3" s="4" t="s">
        <v>44</v>
      </c>
      <c r="G3" s="1"/>
      <c r="H3" s="1"/>
    </row>
    <row r="4" spans="1:8" ht="12.75" customHeight="1" x14ac:dyDescent="0.25">
      <c r="A4" s="1"/>
      <c r="B4" s="1"/>
      <c r="C4" s="3"/>
      <c r="D4" s="4"/>
      <c r="E4" s="4"/>
      <c r="F4" s="4" t="s">
        <v>286</v>
      </c>
      <c r="G4" s="1"/>
      <c r="H4" s="1"/>
    </row>
    <row r="5" spans="1:8" ht="26.25" customHeight="1" x14ac:dyDescent="0.25">
      <c r="A5" s="5" t="s">
        <v>69</v>
      </c>
      <c r="B5" s="6"/>
      <c r="C5" s="7"/>
      <c r="D5" s="7"/>
      <c r="E5" s="6"/>
      <c r="F5" s="6"/>
      <c r="G5" s="8"/>
      <c r="H5" s="6"/>
    </row>
    <row r="6" spans="1:8" ht="10.5" customHeight="1" x14ac:dyDescent="0.25">
      <c r="A6" s="1"/>
      <c r="B6" s="1"/>
      <c r="C6" s="3"/>
      <c r="D6" s="3"/>
      <c r="E6" s="9"/>
      <c r="F6" s="1"/>
      <c r="G6" s="10"/>
      <c r="H6" s="10"/>
    </row>
    <row r="7" spans="1:8" s="42" customFormat="1" ht="11.25" x14ac:dyDescent="0.2">
      <c r="A7" s="36"/>
      <c r="B7" s="36"/>
      <c r="C7" s="37"/>
      <c r="D7" s="38"/>
      <c r="E7" s="39" t="s">
        <v>2</v>
      </c>
      <c r="F7" s="40"/>
      <c r="G7" s="41"/>
      <c r="H7" s="39" t="s">
        <v>2</v>
      </c>
    </row>
    <row r="8" spans="1:8" s="42" customFormat="1" ht="11.25" x14ac:dyDescent="0.2">
      <c r="A8" s="43" t="s">
        <v>3</v>
      </c>
      <c r="B8" s="43" t="s">
        <v>4</v>
      </c>
      <c r="C8" s="44" t="s">
        <v>5</v>
      </c>
      <c r="D8" s="45" t="s">
        <v>6</v>
      </c>
      <c r="E8" s="43" t="s">
        <v>70</v>
      </c>
      <c r="F8" s="46" t="s">
        <v>7</v>
      </c>
      <c r="G8" s="43" t="s">
        <v>8</v>
      </c>
      <c r="H8" s="43" t="s">
        <v>9</v>
      </c>
    </row>
    <row r="9" spans="1:8" s="42" customFormat="1" ht="4.5" customHeight="1" x14ac:dyDescent="0.2">
      <c r="A9" s="47"/>
      <c r="B9" s="47"/>
      <c r="C9" s="48"/>
      <c r="D9" s="49"/>
      <c r="E9" s="47"/>
      <c r="F9" s="50"/>
      <c r="G9" s="50"/>
      <c r="H9" s="47"/>
    </row>
    <row r="10" spans="1:8" s="42" customFormat="1" ht="22.5" customHeight="1" thickBot="1" x14ac:dyDescent="0.25">
      <c r="A10" s="51"/>
      <c r="B10" s="52"/>
      <c r="C10" s="53"/>
      <c r="D10" s="54" t="s">
        <v>10</v>
      </c>
      <c r="E10" s="55">
        <v>800701989.38999999</v>
      </c>
      <c r="F10" s="55">
        <f>SUM(F11,F66,F74)</f>
        <v>573218.1</v>
      </c>
      <c r="G10" s="55">
        <f>SUM(G11,G66,G74)</f>
        <v>3710</v>
      </c>
      <c r="H10" s="55">
        <f>SUM(E10+F10-G10)</f>
        <v>801271497.49000001</v>
      </c>
    </row>
    <row r="11" spans="1:8" s="42" customFormat="1" ht="20.25" customHeight="1" thickBot="1" x14ac:dyDescent="0.25">
      <c r="A11" s="51"/>
      <c r="B11" s="52"/>
      <c r="C11" s="53"/>
      <c r="D11" s="56" t="s">
        <v>71</v>
      </c>
      <c r="E11" s="57">
        <v>666504313.21000004</v>
      </c>
      <c r="F11" s="57">
        <f>SUM(F12,F59)</f>
        <v>484100.7</v>
      </c>
      <c r="G11" s="57">
        <f>SUM(G12,G59)</f>
        <v>3710</v>
      </c>
      <c r="H11" s="57">
        <f>SUM(E11+F11-G11)</f>
        <v>666984703.91000009</v>
      </c>
    </row>
    <row r="12" spans="1:8" s="42" customFormat="1" ht="16.899999999999999" customHeight="1" thickTop="1" thickBot="1" x14ac:dyDescent="0.25">
      <c r="A12" s="58">
        <v>852</v>
      </c>
      <c r="B12" s="59"/>
      <c r="C12" s="60"/>
      <c r="D12" s="61" t="s">
        <v>16</v>
      </c>
      <c r="E12" s="62">
        <v>22025998.5</v>
      </c>
      <c r="F12" s="62">
        <f>SUM(F14,F19)</f>
        <v>389527</v>
      </c>
      <c r="G12" s="62">
        <f>SUM(G14,G19)</f>
        <v>3710</v>
      </c>
      <c r="H12" s="62">
        <f>SUM(E12+F12-G12)</f>
        <v>22411815.5</v>
      </c>
    </row>
    <row r="13" spans="1:8" s="42" customFormat="1" ht="12.6" customHeight="1" thickTop="1" x14ac:dyDescent="0.2">
      <c r="A13" s="58"/>
      <c r="B13" s="63">
        <v>85214</v>
      </c>
      <c r="C13" s="53"/>
      <c r="D13" s="71" t="s">
        <v>197</v>
      </c>
      <c r="E13" s="132"/>
      <c r="F13" s="132"/>
      <c r="G13" s="132"/>
      <c r="H13" s="132"/>
    </row>
    <row r="14" spans="1:8" s="42" customFormat="1" ht="12.75" customHeight="1" x14ac:dyDescent="0.2">
      <c r="A14" s="58"/>
      <c r="B14" s="63"/>
      <c r="C14" s="53"/>
      <c r="D14" s="87" t="s">
        <v>198</v>
      </c>
      <c r="E14" s="65">
        <v>7614103</v>
      </c>
      <c r="F14" s="66">
        <f t="shared" ref="F14:G14" si="0">SUM(F15)</f>
        <v>0</v>
      </c>
      <c r="G14" s="66">
        <f t="shared" si="0"/>
        <v>3710</v>
      </c>
      <c r="H14" s="65">
        <f>SUM(E14+F14-G14)</f>
        <v>7610393</v>
      </c>
    </row>
    <row r="15" spans="1:8" s="42" customFormat="1" ht="12.75" customHeight="1" x14ac:dyDescent="0.2">
      <c r="A15" s="58"/>
      <c r="B15" s="63"/>
      <c r="C15" s="53"/>
      <c r="D15" s="271" t="s">
        <v>78</v>
      </c>
      <c r="E15" s="230">
        <v>7563800</v>
      </c>
      <c r="F15" s="272">
        <f>SUM(F18)</f>
        <v>0</v>
      </c>
      <c r="G15" s="272">
        <f>SUM(G18)</f>
        <v>3710</v>
      </c>
      <c r="H15" s="230">
        <f>SUM(E15+F15-G15)</f>
        <v>7560090</v>
      </c>
    </row>
    <row r="16" spans="1:8" s="42" customFormat="1" ht="12.75" customHeight="1" x14ac:dyDescent="0.2">
      <c r="A16" s="58"/>
      <c r="B16" s="59"/>
      <c r="C16" s="53" t="s">
        <v>97</v>
      </c>
      <c r="D16" s="67" t="s">
        <v>46</v>
      </c>
      <c r="E16" s="73"/>
      <c r="F16" s="68"/>
      <c r="G16" s="70"/>
      <c r="H16" s="73"/>
    </row>
    <row r="17" spans="1:8" s="42" customFormat="1" ht="12.75" customHeight="1" x14ac:dyDescent="0.2">
      <c r="A17" s="58"/>
      <c r="B17" s="59"/>
      <c r="C17" s="74"/>
      <c r="D17" s="67" t="s">
        <v>98</v>
      </c>
      <c r="E17" s="73"/>
      <c r="F17" s="68"/>
      <c r="G17" s="70"/>
      <c r="H17" s="73"/>
    </row>
    <row r="18" spans="1:8" s="42" customFormat="1" ht="12.75" customHeight="1" x14ac:dyDescent="0.2">
      <c r="A18" s="58"/>
      <c r="B18" s="59"/>
      <c r="C18" s="74"/>
      <c r="D18" s="67" t="s">
        <v>99</v>
      </c>
      <c r="E18" s="73">
        <v>7563800</v>
      </c>
      <c r="F18" s="68"/>
      <c r="G18" s="68">
        <v>3710</v>
      </c>
      <c r="H18" s="73">
        <f>SUM(E18+F18-G18)</f>
        <v>7560090</v>
      </c>
    </row>
    <row r="19" spans="1:8" s="42" customFormat="1" ht="12.75" customHeight="1" x14ac:dyDescent="0.2">
      <c r="A19" s="51"/>
      <c r="B19" s="63">
        <v>85295</v>
      </c>
      <c r="C19" s="53"/>
      <c r="D19" s="64" t="s">
        <v>15</v>
      </c>
      <c r="E19" s="65">
        <v>1318393.5</v>
      </c>
      <c r="F19" s="66">
        <f>SUM(F20,F33,F46)</f>
        <v>389527</v>
      </c>
      <c r="G19" s="66">
        <f>SUM(G20,G33,G46)</f>
        <v>0</v>
      </c>
      <c r="H19" s="65">
        <f>SUM(E19+F19-G19)</f>
        <v>1707920.5</v>
      </c>
    </row>
    <row r="20" spans="1:8" s="42" customFormat="1" ht="12.75" customHeight="1" x14ac:dyDescent="0.2">
      <c r="A20" s="51"/>
      <c r="B20" s="59"/>
      <c r="C20" s="31"/>
      <c r="D20" s="273" t="s">
        <v>199</v>
      </c>
      <c r="E20" s="230">
        <v>135000</v>
      </c>
      <c r="F20" s="272">
        <f>SUM(F26:F32)</f>
        <v>289527</v>
      </c>
      <c r="G20" s="272">
        <f>SUM(G26:G32)</f>
        <v>0</v>
      </c>
      <c r="H20" s="230">
        <f t="shared" ref="H20" si="1">SUM(E20+F20-G20)</f>
        <v>424527</v>
      </c>
    </row>
    <row r="21" spans="1:8" s="42" customFormat="1" ht="12.75" customHeight="1" x14ac:dyDescent="0.2">
      <c r="A21" s="51"/>
      <c r="B21" s="59"/>
      <c r="C21" s="53" t="s">
        <v>72</v>
      </c>
      <c r="D21" s="67" t="s">
        <v>73</v>
      </c>
      <c r="E21" s="68"/>
      <c r="F21" s="69"/>
      <c r="G21" s="70"/>
      <c r="H21" s="68"/>
    </row>
    <row r="22" spans="1:8" s="42" customFormat="1" ht="12.75" customHeight="1" x14ac:dyDescent="0.2">
      <c r="A22" s="51"/>
      <c r="B22" s="59"/>
      <c r="C22" s="53"/>
      <c r="D22" s="67" t="s">
        <v>74</v>
      </c>
      <c r="E22" s="68"/>
      <c r="F22" s="69"/>
      <c r="G22" s="70"/>
      <c r="H22" s="68"/>
    </row>
    <row r="23" spans="1:8" s="42" customFormat="1" ht="12.75" customHeight="1" x14ac:dyDescent="0.2">
      <c r="A23" s="51"/>
      <c r="B23" s="59"/>
      <c r="C23" s="53"/>
      <c r="D23" s="67" t="s">
        <v>75</v>
      </c>
      <c r="E23" s="68"/>
      <c r="F23" s="69"/>
      <c r="G23" s="70"/>
      <c r="H23" s="68"/>
    </row>
    <row r="24" spans="1:8" s="42" customFormat="1" ht="12.75" customHeight="1" x14ac:dyDescent="0.2">
      <c r="A24" s="51"/>
      <c r="B24" s="59"/>
      <c r="C24" s="53"/>
      <c r="D24" s="67" t="s">
        <v>76</v>
      </c>
      <c r="E24" s="68"/>
      <c r="F24" s="69"/>
      <c r="G24" s="70"/>
      <c r="H24" s="68"/>
    </row>
    <row r="25" spans="1:8" s="42" customFormat="1" ht="12.75" customHeight="1" x14ac:dyDescent="0.2">
      <c r="A25" s="51"/>
      <c r="B25" s="59"/>
      <c r="C25" s="53"/>
      <c r="D25" s="71" t="s">
        <v>77</v>
      </c>
      <c r="E25" s="68"/>
      <c r="F25" s="69"/>
      <c r="G25" s="70"/>
      <c r="H25" s="68"/>
    </row>
    <row r="26" spans="1:8" s="42" customFormat="1" ht="12.75" customHeight="1" x14ac:dyDescent="0.2">
      <c r="A26" s="51"/>
      <c r="B26" s="59"/>
      <c r="C26" s="53"/>
      <c r="D26" s="71" t="s">
        <v>17</v>
      </c>
      <c r="E26" s="69">
        <v>120790</v>
      </c>
      <c r="F26" s="69">
        <v>259051</v>
      </c>
      <c r="G26" s="68"/>
      <c r="H26" s="69">
        <f>SUM(E26+F26-G26)</f>
        <v>379841</v>
      </c>
    </row>
    <row r="27" spans="1:8" s="42" customFormat="1" ht="12.75" customHeight="1" x14ac:dyDescent="0.2">
      <c r="A27" s="51"/>
      <c r="B27" s="59"/>
      <c r="C27" s="53" t="s">
        <v>200</v>
      </c>
      <c r="D27" s="67" t="s">
        <v>73</v>
      </c>
      <c r="E27" s="68"/>
      <c r="F27" s="69"/>
      <c r="G27" s="70"/>
      <c r="H27" s="68"/>
    </row>
    <row r="28" spans="1:8" s="42" customFormat="1" ht="12.75" customHeight="1" x14ac:dyDescent="0.2">
      <c r="A28" s="51"/>
      <c r="B28" s="59"/>
      <c r="C28" s="53"/>
      <c r="D28" s="67" t="s">
        <v>74</v>
      </c>
      <c r="E28" s="68"/>
      <c r="F28" s="69"/>
      <c r="G28" s="70"/>
      <c r="H28" s="68"/>
    </row>
    <row r="29" spans="1:8" s="42" customFormat="1" ht="12.75" customHeight="1" x14ac:dyDescent="0.2">
      <c r="A29" s="51"/>
      <c r="B29" s="59"/>
      <c r="C29" s="53"/>
      <c r="D29" s="67" t="s">
        <v>75</v>
      </c>
      <c r="E29" s="68"/>
      <c r="F29" s="69"/>
      <c r="G29" s="70"/>
      <c r="H29" s="68"/>
    </row>
    <row r="30" spans="1:8" s="42" customFormat="1" ht="12.75" customHeight="1" x14ac:dyDescent="0.2">
      <c r="A30" s="51"/>
      <c r="B30" s="59"/>
      <c r="C30" s="53"/>
      <c r="D30" s="67" t="s">
        <v>76</v>
      </c>
      <c r="E30" s="68"/>
      <c r="F30" s="69"/>
      <c r="G30" s="70"/>
      <c r="H30" s="68"/>
    </row>
    <row r="31" spans="1:8" s="42" customFormat="1" ht="12.75" customHeight="1" x14ac:dyDescent="0.2">
      <c r="A31" s="51"/>
      <c r="B31" s="59"/>
      <c r="C31" s="53"/>
      <c r="D31" s="71" t="s">
        <v>77</v>
      </c>
      <c r="E31" s="68"/>
      <c r="F31" s="69"/>
      <c r="G31" s="70"/>
      <c r="H31" s="68"/>
    </row>
    <row r="32" spans="1:8" s="42" customFormat="1" ht="12.75" customHeight="1" x14ac:dyDescent="0.2">
      <c r="A32" s="51"/>
      <c r="B32" s="59"/>
      <c r="C32" s="53"/>
      <c r="D32" s="71" t="s">
        <v>17</v>
      </c>
      <c r="E32" s="69">
        <v>14210</v>
      </c>
      <c r="F32" s="69">
        <v>30476</v>
      </c>
      <c r="G32" s="68"/>
      <c r="H32" s="69">
        <f>SUM(E32+F32-G32)</f>
        <v>44686</v>
      </c>
    </row>
    <row r="33" spans="1:8" s="42" customFormat="1" ht="12.75" customHeight="1" x14ac:dyDescent="0.2">
      <c r="A33" s="51"/>
      <c r="B33" s="59"/>
      <c r="C33" s="31"/>
      <c r="D33" s="273" t="s">
        <v>201</v>
      </c>
      <c r="E33" s="230">
        <v>0</v>
      </c>
      <c r="F33" s="272">
        <f>SUM(F39:F45)</f>
        <v>50000</v>
      </c>
      <c r="G33" s="272">
        <f>SUM(G39:G45)</f>
        <v>0</v>
      </c>
      <c r="H33" s="230">
        <f t="shared" ref="H33" si="2">SUM(E33+F33-G33)</f>
        <v>50000</v>
      </c>
    </row>
    <row r="34" spans="1:8" s="42" customFormat="1" ht="12.75" customHeight="1" x14ac:dyDescent="0.2">
      <c r="A34" s="51"/>
      <c r="B34" s="59"/>
      <c r="C34" s="53" t="s">
        <v>72</v>
      </c>
      <c r="D34" s="67" t="s">
        <v>73</v>
      </c>
      <c r="E34" s="68"/>
      <c r="F34" s="69"/>
      <c r="G34" s="70"/>
      <c r="H34" s="68"/>
    </row>
    <row r="35" spans="1:8" s="42" customFormat="1" ht="12.75" customHeight="1" x14ac:dyDescent="0.2">
      <c r="A35" s="51"/>
      <c r="B35" s="59"/>
      <c r="C35" s="53"/>
      <c r="D35" s="67" t="s">
        <v>74</v>
      </c>
      <c r="E35" s="68"/>
      <c r="F35" s="69"/>
      <c r="G35" s="70"/>
      <c r="H35" s="68"/>
    </row>
    <row r="36" spans="1:8" s="42" customFormat="1" ht="12.75" customHeight="1" x14ac:dyDescent="0.2">
      <c r="A36" s="51"/>
      <c r="B36" s="59"/>
      <c r="C36" s="53"/>
      <c r="D36" s="67" t="s">
        <v>75</v>
      </c>
      <c r="E36" s="68"/>
      <c r="F36" s="69"/>
      <c r="G36" s="70"/>
      <c r="H36" s="68"/>
    </row>
    <row r="37" spans="1:8" s="42" customFormat="1" ht="12.75" customHeight="1" x14ac:dyDescent="0.2">
      <c r="A37" s="51"/>
      <c r="B37" s="59"/>
      <c r="C37" s="53"/>
      <c r="D37" s="67" t="s">
        <v>76</v>
      </c>
      <c r="E37" s="68"/>
      <c r="F37" s="69"/>
      <c r="G37" s="70"/>
      <c r="H37" s="68"/>
    </row>
    <row r="38" spans="1:8" s="42" customFormat="1" ht="12.75" customHeight="1" x14ac:dyDescent="0.2">
      <c r="A38" s="51"/>
      <c r="B38" s="59"/>
      <c r="C38" s="53"/>
      <c r="D38" s="71" t="s">
        <v>77</v>
      </c>
      <c r="E38" s="68"/>
      <c r="F38" s="69"/>
      <c r="G38" s="70"/>
      <c r="H38" s="68"/>
    </row>
    <row r="39" spans="1:8" s="42" customFormat="1" ht="12.75" customHeight="1" x14ac:dyDescent="0.2">
      <c r="A39" s="51"/>
      <c r="B39" s="59"/>
      <c r="C39" s="53"/>
      <c r="D39" s="71" t="s">
        <v>17</v>
      </c>
      <c r="E39" s="69">
        <v>0</v>
      </c>
      <c r="F39" s="69">
        <v>42500</v>
      </c>
      <c r="G39" s="68"/>
      <c r="H39" s="69">
        <f>SUM(E39+F39-G39)</f>
        <v>42500</v>
      </c>
    </row>
    <row r="40" spans="1:8" s="42" customFormat="1" ht="12.75" customHeight="1" x14ac:dyDescent="0.2">
      <c r="A40" s="51"/>
      <c r="B40" s="59"/>
      <c r="C40" s="53" t="s">
        <v>200</v>
      </c>
      <c r="D40" s="67" t="s">
        <v>73</v>
      </c>
      <c r="E40" s="68"/>
      <c r="F40" s="69"/>
      <c r="G40" s="70"/>
      <c r="H40" s="68"/>
    </row>
    <row r="41" spans="1:8" s="42" customFormat="1" ht="12.75" customHeight="1" x14ac:dyDescent="0.2">
      <c r="A41" s="51"/>
      <c r="B41" s="59"/>
      <c r="C41" s="53"/>
      <c r="D41" s="67" t="s">
        <v>74</v>
      </c>
      <c r="E41" s="68"/>
      <c r="F41" s="69"/>
      <c r="G41" s="70"/>
      <c r="H41" s="68"/>
    </row>
    <row r="42" spans="1:8" s="42" customFormat="1" ht="12.75" customHeight="1" x14ac:dyDescent="0.2">
      <c r="A42" s="51"/>
      <c r="B42" s="59"/>
      <c r="C42" s="53"/>
      <c r="D42" s="67" t="s">
        <v>75</v>
      </c>
      <c r="E42" s="68"/>
      <c r="F42" s="69"/>
      <c r="G42" s="70"/>
      <c r="H42" s="68"/>
    </row>
    <row r="43" spans="1:8" s="42" customFormat="1" ht="12.75" customHeight="1" x14ac:dyDescent="0.2">
      <c r="A43" s="51"/>
      <c r="B43" s="59"/>
      <c r="C43" s="53"/>
      <c r="D43" s="67" t="s">
        <v>76</v>
      </c>
      <c r="E43" s="68"/>
      <c r="F43" s="69"/>
      <c r="G43" s="70"/>
      <c r="H43" s="68"/>
    </row>
    <row r="44" spans="1:8" s="42" customFormat="1" ht="12.75" customHeight="1" x14ac:dyDescent="0.2">
      <c r="A44" s="51"/>
      <c r="B44" s="59"/>
      <c r="C44" s="53"/>
      <c r="D44" s="71" t="s">
        <v>77</v>
      </c>
      <c r="E44" s="68"/>
      <c r="F44" s="69"/>
      <c r="G44" s="70"/>
      <c r="H44" s="68"/>
    </row>
    <row r="45" spans="1:8" s="42" customFormat="1" ht="12.75" customHeight="1" x14ac:dyDescent="0.2">
      <c r="A45" s="51"/>
      <c r="B45" s="59"/>
      <c r="C45" s="53"/>
      <c r="D45" s="71" t="s">
        <v>17</v>
      </c>
      <c r="E45" s="69">
        <v>0</v>
      </c>
      <c r="F45" s="69">
        <v>7500</v>
      </c>
      <c r="G45" s="68"/>
      <c r="H45" s="69">
        <f>SUM(E45+F45-G45)</f>
        <v>7500</v>
      </c>
    </row>
    <row r="46" spans="1:8" s="42" customFormat="1" ht="12.75" customHeight="1" x14ac:dyDescent="0.2">
      <c r="A46" s="51"/>
      <c r="B46" s="59"/>
      <c r="C46" s="31"/>
      <c r="D46" s="273" t="s">
        <v>202</v>
      </c>
      <c r="E46" s="230">
        <v>0</v>
      </c>
      <c r="F46" s="272">
        <f>SUM(F52:F58)</f>
        <v>50000</v>
      </c>
      <c r="G46" s="272">
        <f>SUM(G52:G58)</f>
        <v>0</v>
      </c>
      <c r="H46" s="230">
        <f t="shared" ref="H46" si="3">SUM(E46+F46-G46)</f>
        <v>50000</v>
      </c>
    </row>
    <row r="47" spans="1:8" s="42" customFormat="1" ht="12.75" customHeight="1" x14ac:dyDescent="0.2">
      <c r="A47" s="51"/>
      <c r="B47" s="59"/>
      <c r="C47" s="53" t="s">
        <v>72</v>
      </c>
      <c r="D47" s="67" t="s">
        <v>73</v>
      </c>
      <c r="E47" s="68"/>
      <c r="F47" s="69"/>
      <c r="G47" s="70"/>
      <c r="H47" s="68"/>
    </row>
    <row r="48" spans="1:8" s="42" customFormat="1" ht="12.75" customHeight="1" x14ac:dyDescent="0.2">
      <c r="A48" s="51"/>
      <c r="B48" s="59"/>
      <c r="C48" s="53"/>
      <c r="D48" s="67" t="s">
        <v>74</v>
      </c>
      <c r="E48" s="68"/>
      <c r="F48" s="69"/>
      <c r="G48" s="70"/>
      <c r="H48" s="68"/>
    </row>
    <row r="49" spans="1:8" s="42" customFormat="1" ht="12.75" customHeight="1" x14ac:dyDescent="0.2">
      <c r="A49" s="51"/>
      <c r="B49" s="59"/>
      <c r="C49" s="53"/>
      <c r="D49" s="67" t="s">
        <v>75</v>
      </c>
      <c r="E49" s="68"/>
      <c r="F49" s="69"/>
      <c r="G49" s="70"/>
      <c r="H49" s="68"/>
    </row>
    <row r="50" spans="1:8" s="42" customFormat="1" ht="12.75" customHeight="1" x14ac:dyDescent="0.2">
      <c r="A50" s="51"/>
      <c r="B50" s="59"/>
      <c r="C50" s="53"/>
      <c r="D50" s="67" t="s">
        <v>76</v>
      </c>
      <c r="E50" s="68"/>
      <c r="F50" s="69"/>
      <c r="G50" s="70"/>
      <c r="H50" s="68"/>
    </row>
    <row r="51" spans="1:8" s="42" customFormat="1" ht="12.75" customHeight="1" x14ac:dyDescent="0.2">
      <c r="A51" s="51"/>
      <c r="B51" s="59"/>
      <c r="C51" s="53"/>
      <c r="D51" s="71" t="s">
        <v>77</v>
      </c>
      <c r="E51" s="68"/>
      <c r="F51" s="69"/>
      <c r="G51" s="70"/>
      <c r="H51" s="68"/>
    </row>
    <row r="52" spans="1:8" s="42" customFormat="1" ht="12.75" customHeight="1" x14ac:dyDescent="0.2">
      <c r="A52" s="51"/>
      <c r="B52" s="59"/>
      <c r="C52" s="53"/>
      <c r="D52" s="71" t="s">
        <v>17</v>
      </c>
      <c r="E52" s="69">
        <v>0</v>
      </c>
      <c r="F52" s="69">
        <v>42500</v>
      </c>
      <c r="G52" s="68"/>
      <c r="H52" s="69">
        <f>SUM(E52+F52-G52)</f>
        <v>42500</v>
      </c>
    </row>
    <row r="53" spans="1:8" s="42" customFormat="1" ht="12.75" customHeight="1" x14ac:dyDescent="0.2">
      <c r="A53" s="51"/>
      <c r="B53" s="59"/>
      <c r="C53" s="53" t="s">
        <v>200</v>
      </c>
      <c r="D53" s="67" t="s">
        <v>73</v>
      </c>
      <c r="E53" s="68"/>
      <c r="F53" s="69"/>
      <c r="G53" s="70"/>
      <c r="H53" s="68"/>
    </row>
    <row r="54" spans="1:8" s="42" customFormat="1" ht="12.75" customHeight="1" x14ac:dyDescent="0.2">
      <c r="A54" s="51"/>
      <c r="B54" s="59"/>
      <c r="C54" s="53"/>
      <c r="D54" s="67" t="s">
        <v>74</v>
      </c>
      <c r="E54" s="68"/>
      <c r="F54" s="69"/>
      <c r="G54" s="70"/>
      <c r="H54" s="68"/>
    </row>
    <row r="55" spans="1:8" s="42" customFormat="1" ht="12.75" customHeight="1" x14ac:dyDescent="0.2">
      <c r="A55" s="51"/>
      <c r="B55" s="59"/>
      <c r="C55" s="53"/>
      <c r="D55" s="67" t="s">
        <v>75</v>
      </c>
      <c r="E55" s="68"/>
      <c r="F55" s="69"/>
      <c r="G55" s="70"/>
      <c r="H55" s="68"/>
    </row>
    <row r="56" spans="1:8" s="42" customFormat="1" ht="12.75" customHeight="1" x14ac:dyDescent="0.2">
      <c r="A56" s="51"/>
      <c r="B56" s="59"/>
      <c r="C56" s="53"/>
      <c r="D56" s="67" t="s">
        <v>76</v>
      </c>
      <c r="E56" s="68"/>
      <c r="F56" s="69"/>
      <c r="G56" s="70"/>
      <c r="H56" s="68"/>
    </row>
    <row r="57" spans="1:8" s="42" customFormat="1" ht="12.75" customHeight="1" x14ac:dyDescent="0.2">
      <c r="A57" s="51"/>
      <c r="B57" s="59"/>
      <c r="C57" s="53"/>
      <c r="D57" s="71" t="s">
        <v>77</v>
      </c>
      <c r="E57" s="68"/>
      <c r="F57" s="69"/>
      <c r="G57" s="70"/>
      <c r="H57" s="68"/>
    </row>
    <row r="58" spans="1:8" s="42" customFormat="1" ht="12.75" customHeight="1" x14ac:dyDescent="0.2">
      <c r="A58" s="223"/>
      <c r="B58" s="76"/>
      <c r="C58" s="224"/>
      <c r="D58" s="72" t="s">
        <v>17</v>
      </c>
      <c r="E58" s="65">
        <v>0</v>
      </c>
      <c r="F58" s="65">
        <v>7500</v>
      </c>
      <c r="G58" s="66"/>
      <c r="H58" s="65">
        <f>SUM(E58+F58-G58)</f>
        <v>7500</v>
      </c>
    </row>
    <row r="59" spans="1:8" s="42" customFormat="1" ht="12.75" customHeight="1" thickBot="1" x14ac:dyDescent="0.25">
      <c r="A59" s="58">
        <v>900</v>
      </c>
      <c r="B59" s="59"/>
      <c r="C59" s="60"/>
      <c r="D59" s="61" t="s">
        <v>82</v>
      </c>
      <c r="E59" s="57">
        <v>39699715</v>
      </c>
      <c r="F59" s="62">
        <f>SUM(F60)</f>
        <v>94573.7</v>
      </c>
      <c r="G59" s="62">
        <f>SUM(G60)</f>
        <v>0</v>
      </c>
      <c r="H59" s="57">
        <f t="shared" ref="H59" si="4">SUM(E59+F59-G59)</f>
        <v>39794288.700000003</v>
      </c>
    </row>
    <row r="60" spans="1:8" s="42" customFormat="1" ht="12.75" customHeight="1" thickTop="1" x14ac:dyDescent="0.2">
      <c r="A60" s="58"/>
      <c r="B60" s="80">
        <v>90095</v>
      </c>
      <c r="C60" s="225"/>
      <c r="D60" s="64" t="s">
        <v>15</v>
      </c>
      <c r="E60" s="65">
        <v>10859170</v>
      </c>
      <c r="F60" s="65">
        <f>SUM(F61)</f>
        <v>94573.7</v>
      </c>
      <c r="G60" s="65">
        <f>SUM(G61)</f>
        <v>0</v>
      </c>
      <c r="H60" s="65">
        <f>SUM(E60+F60-G60)</f>
        <v>10953743.699999999</v>
      </c>
    </row>
    <row r="61" spans="1:8" s="42" customFormat="1" ht="12.75" customHeight="1" x14ac:dyDescent="0.2">
      <c r="A61" s="51"/>
      <c r="B61" s="59"/>
      <c r="C61" s="53"/>
      <c r="D61" s="273" t="s">
        <v>203</v>
      </c>
      <c r="E61" s="230">
        <v>0</v>
      </c>
      <c r="F61" s="272">
        <f>SUM(F65)</f>
        <v>94573.7</v>
      </c>
      <c r="G61" s="272">
        <f>SUM(G66:G70)</f>
        <v>0</v>
      </c>
      <c r="H61" s="230">
        <f t="shared" ref="H61" si="5">SUM(E61+F61-G61)</f>
        <v>94573.7</v>
      </c>
    </row>
    <row r="62" spans="1:8" s="42" customFormat="1" ht="12.75" customHeight="1" x14ac:dyDescent="0.2">
      <c r="A62" s="51"/>
      <c r="B62" s="59"/>
      <c r="C62" s="53" t="s">
        <v>204</v>
      </c>
      <c r="D62" s="71" t="s">
        <v>205</v>
      </c>
      <c r="E62" s="68"/>
      <c r="F62" s="69"/>
      <c r="G62" s="70"/>
      <c r="H62" s="68"/>
    </row>
    <row r="63" spans="1:8" s="42" customFormat="1" ht="12.75" customHeight="1" x14ac:dyDescent="0.2">
      <c r="A63" s="51"/>
      <c r="B63" s="59"/>
      <c r="C63" s="53"/>
      <c r="D63" s="71" t="s">
        <v>206</v>
      </c>
      <c r="E63" s="68"/>
      <c r="F63" s="69"/>
      <c r="G63" s="70"/>
      <c r="H63" s="68"/>
    </row>
    <row r="64" spans="1:8" s="42" customFormat="1" ht="12.75" customHeight="1" x14ac:dyDescent="0.2">
      <c r="A64" s="51"/>
      <c r="B64" s="59"/>
      <c r="C64" s="53"/>
      <c r="D64" s="71" t="s">
        <v>207</v>
      </c>
      <c r="E64" s="68"/>
      <c r="F64" s="69"/>
      <c r="G64" s="70"/>
      <c r="H64" s="68"/>
    </row>
    <row r="65" spans="1:8" s="42" customFormat="1" ht="12.75" customHeight="1" x14ac:dyDescent="0.2">
      <c r="A65" s="51"/>
      <c r="B65" s="59"/>
      <c r="C65" s="53"/>
      <c r="D65" s="71" t="s">
        <v>208</v>
      </c>
      <c r="E65" s="69">
        <v>0</v>
      </c>
      <c r="F65" s="69">
        <v>94573.7</v>
      </c>
      <c r="G65" s="68"/>
      <c r="H65" s="69">
        <f>SUM(E65+F65-G65)</f>
        <v>94573.7</v>
      </c>
    </row>
    <row r="66" spans="1:8" s="42" customFormat="1" ht="18.75" customHeight="1" thickBot="1" x14ac:dyDescent="0.25">
      <c r="A66" s="51"/>
      <c r="B66" s="52"/>
      <c r="C66" s="53"/>
      <c r="D66" s="56" t="s">
        <v>59</v>
      </c>
      <c r="E66" s="57">
        <v>116005774.18000001</v>
      </c>
      <c r="F66" s="62">
        <f t="shared" ref="F66:G68" si="6">SUM(F67)</f>
        <v>670</v>
      </c>
      <c r="G66" s="62">
        <f t="shared" si="6"/>
        <v>0</v>
      </c>
      <c r="H66" s="57">
        <f>SUM(E66+F66-G66)</f>
        <v>116006444.18000001</v>
      </c>
    </row>
    <row r="67" spans="1:8" s="42" customFormat="1" ht="17.25" customHeight="1" thickTop="1" thickBot="1" x14ac:dyDescent="0.25">
      <c r="A67" s="60" t="s">
        <v>24</v>
      </c>
      <c r="B67" s="59"/>
      <c r="C67" s="60"/>
      <c r="D67" s="61" t="s">
        <v>16</v>
      </c>
      <c r="E67" s="62">
        <v>2559109.59</v>
      </c>
      <c r="F67" s="62">
        <f>SUM(F68)</f>
        <v>670</v>
      </c>
      <c r="G67" s="62">
        <f>SUM(G68)</f>
        <v>0</v>
      </c>
      <c r="H67" s="62">
        <f>SUM(E67+F67-G67)</f>
        <v>2559779.59</v>
      </c>
    </row>
    <row r="68" spans="1:8" s="42" customFormat="1" ht="12" customHeight="1" thickTop="1" x14ac:dyDescent="0.2">
      <c r="A68" s="58"/>
      <c r="B68" s="85">
        <v>85219</v>
      </c>
      <c r="C68" s="80"/>
      <c r="D68" s="226" t="s">
        <v>52</v>
      </c>
      <c r="E68" s="65">
        <v>4900</v>
      </c>
      <c r="F68" s="66">
        <f t="shared" si="6"/>
        <v>670</v>
      </c>
      <c r="G68" s="66">
        <f t="shared" si="6"/>
        <v>0</v>
      </c>
      <c r="H68" s="65">
        <f>SUM(E68+F68-G68)</f>
        <v>5570</v>
      </c>
    </row>
    <row r="69" spans="1:8" s="42" customFormat="1" ht="12" customHeight="1" x14ac:dyDescent="0.2">
      <c r="A69" s="58"/>
      <c r="B69" s="63"/>
      <c r="C69" s="53"/>
      <c r="D69" s="271" t="s">
        <v>78</v>
      </c>
      <c r="E69" s="230">
        <v>4900</v>
      </c>
      <c r="F69" s="272">
        <f>SUM(F73)</f>
        <v>670</v>
      </c>
      <c r="G69" s="272">
        <f>SUM(G73)</f>
        <v>0</v>
      </c>
      <c r="H69" s="230">
        <f>SUM(E69+F69-G69)</f>
        <v>5570</v>
      </c>
    </row>
    <row r="70" spans="1:8" s="42" customFormat="1" ht="12" customHeight="1" x14ac:dyDescent="0.2">
      <c r="A70" s="58"/>
      <c r="B70" s="59"/>
      <c r="C70" s="53" t="s">
        <v>60</v>
      </c>
      <c r="D70" s="63" t="s">
        <v>61</v>
      </c>
      <c r="E70" s="73"/>
      <c r="F70" s="68"/>
      <c r="G70" s="70"/>
      <c r="H70" s="73"/>
    </row>
    <row r="71" spans="1:8" s="42" customFormat="1" ht="12" customHeight="1" x14ac:dyDescent="0.2">
      <c r="A71" s="58"/>
      <c r="B71" s="59"/>
      <c r="C71" s="74"/>
      <c r="D71" s="63" t="s">
        <v>62</v>
      </c>
      <c r="E71" s="73"/>
      <c r="F71" s="68"/>
      <c r="G71" s="70"/>
      <c r="H71" s="73"/>
    </row>
    <row r="72" spans="1:8" s="42" customFormat="1" ht="12" customHeight="1" x14ac:dyDescent="0.2">
      <c r="A72" s="58"/>
      <c r="B72" s="59"/>
      <c r="C72" s="74"/>
      <c r="D72" s="63" t="s">
        <v>101</v>
      </c>
      <c r="E72" s="73"/>
      <c r="F72" s="68"/>
      <c r="G72" s="70"/>
      <c r="H72" s="73"/>
    </row>
    <row r="73" spans="1:8" s="42" customFormat="1" ht="12" customHeight="1" x14ac:dyDescent="0.2">
      <c r="A73" s="58"/>
      <c r="B73" s="59"/>
      <c r="C73" s="74"/>
      <c r="D73" s="67" t="s">
        <v>299</v>
      </c>
      <c r="E73" s="73">
        <v>4900</v>
      </c>
      <c r="F73" s="68">
        <v>670</v>
      </c>
      <c r="G73" s="70"/>
      <c r="H73" s="73">
        <f>SUM(E73+F73-G73)</f>
        <v>5570</v>
      </c>
    </row>
    <row r="74" spans="1:8" s="42" customFormat="1" ht="22.5" customHeight="1" thickBot="1" x14ac:dyDescent="0.25">
      <c r="A74" s="51"/>
      <c r="B74" s="52"/>
      <c r="C74" s="53"/>
      <c r="D74" s="56" t="s">
        <v>45</v>
      </c>
      <c r="E74" s="57">
        <v>18191902</v>
      </c>
      <c r="F74" s="57">
        <f>SUM(F75,F82,F89)</f>
        <v>88447.4</v>
      </c>
      <c r="G74" s="57">
        <f>SUM(G75,G82,G89)</f>
        <v>0</v>
      </c>
      <c r="H74" s="57">
        <f>SUM(E74+F74-G74)</f>
        <v>18280349.399999999</v>
      </c>
    </row>
    <row r="75" spans="1:8" s="42" customFormat="1" ht="19.5" customHeight="1" thickTop="1" thickBot="1" x14ac:dyDescent="0.25">
      <c r="A75" s="124" t="s">
        <v>102</v>
      </c>
      <c r="B75" s="85"/>
      <c r="C75" s="85"/>
      <c r="D75" s="125" t="s">
        <v>103</v>
      </c>
      <c r="E75" s="57">
        <v>0</v>
      </c>
      <c r="F75" s="57">
        <f>SUM(F76)</f>
        <v>20000</v>
      </c>
      <c r="G75" s="57">
        <f>SUM(G76)</f>
        <v>0</v>
      </c>
      <c r="H75" s="57">
        <f>SUM(E75+F75-G75)</f>
        <v>20000</v>
      </c>
    </row>
    <row r="76" spans="1:8" s="42" customFormat="1" ht="12" customHeight="1" thickTop="1" x14ac:dyDescent="0.2">
      <c r="A76" s="51"/>
      <c r="B76" s="126" t="s">
        <v>104</v>
      </c>
      <c r="C76" s="127"/>
      <c r="D76" s="128" t="s">
        <v>209</v>
      </c>
      <c r="E76" s="65">
        <v>0</v>
      </c>
      <c r="F76" s="65">
        <f>SUM(F77)</f>
        <v>20000</v>
      </c>
      <c r="G76" s="65">
        <f>SUM(G77)</f>
        <v>0</v>
      </c>
      <c r="H76" s="65">
        <f>SUM(E76+F76-G76)</f>
        <v>20000</v>
      </c>
    </row>
    <row r="77" spans="1:8" s="42" customFormat="1" ht="12" customHeight="1" x14ac:dyDescent="0.2">
      <c r="A77" s="51"/>
      <c r="B77" s="63"/>
      <c r="C77" s="53"/>
      <c r="D77" s="271" t="s">
        <v>78</v>
      </c>
      <c r="E77" s="230">
        <v>0</v>
      </c>
      <c r="F77" s="272">
        <f>SUM(F81:F81)</f>
        <v>20000</v>
      </c>
      <c r="G77" s="272">
        <f>SUM(G81:G81)</f>
        <v>0</v>
      </c>
      <c r="H77" s="230">
        <f>SUM(E77+F77-G77)</f>
        <v>20000</v>
      </c>
    </row>
    <row r="78" spans="1:8" s="42" customFormat="1" ht="12" customHeight="1" x14ac:dyDescent="0.2">
      <c r="A78" s="58"/>
      <c r="B78" s="52"/>
      <c r="C78" s="74">
        <v>2110</v>
      </c>
      <c r="D78" s="67" t="s">
        <v>46</v>
      </c>
      <c r="E78" s="69"/>
      <c r="F78" s="70"/>
      <c r="G78" s="68"/>
      <c r="H78" s="69"/>
    </row>
    <row r="79" spans="1:8" s="42" customFormat="1" ht="12" customHeight="1" x14ac:dyDescent="0.2">
      <c r="A79" s="58"/>
      <c r="B79" s="52"/>
      <c r="C79" s="74"/>
      <c r="D79" s="67" t="s">
        <v>47</v>
      </c>
      <c r="E79" s="69"/>
      <c r="F79" s="70"/>
      <c r="G79" s="68"/>
      <c r="H79" s="69"/>
    </row>
    <row r="80" spans="1:8" s="42" customFormat="1" ht="12" customHeight="1" x14ac:dyDescent="0.2">
      <c r="A80" s="58"/>
      <c r="B80" s="52"/>
      <c r="C80" s="74"/>
      <c r="D80" s="67" t="s">
        <v>48</v>
      </c>
      <c r="E80" s="69"/>
      <c r="F80" s="70"/>
      <c r="G80" s="68"/>
      <c r="H80" s="69"/>
    </row>
    <row r="81" spans="1:8" s="42" customFormat="1" ht="12" customHeight="1" x14ac:dyDescent="0.2">
      <c r="A81" s="58"/>
      <c r="B81" s="52"/>
      <c r="C81" s="74"/>
      <c r="D81" s="67" t="s">
        <v>49</v>
      </c>
      <c r="E81" s="69">
        <v>0</v>
      </c>
      <c r="F81" s="68">
        <v>20000</v>
      </c>
      <c r="G81" s="68"/>
      <c r="H81" s="69">
        <f>SUM(E81+F81-G81)</f>
        <v>20000</v>
      </c>
    </row>
    <row r="82" spans="1:8" s="42" customFormat="1" ht="12" customHeight="1" thickBot="1" x14ac:dyDescent="0.25">
      <c r="A82" s="46">
        <v>700</v>
      </c>
      <c r="B82" s="59"/>
      <c r="C82" s="60"/>
      <c r="D82" s="61" t="s">
        <v>210</v>
      </c>
      <c r="E82" s="57">
        <v>383500</v>
      </c>
      <c r="F82" s="57">
        <f>SUM(F83)</f>
        <v>32447.4</v>
      </c>
      <c r="G82" s="57">
        <f>SUM(G83)</f>
        <v>0</v>
      </c>
      <c r="H82" s="57">
        <f>SUM(E82+F82-G82)</f>
        <v>415947.4</v>
      </c>
    </row>
    <row r="83" spans="1:8" s="42" customFormat="1" ht="12" customHeight="1" thickTop="1" x14ac:dyDescent="0.2">
      <c r="A83" s="46"/>
      <c r="B83" s="63">
        <v>70005</v>
      </c>
      <c r="C83" s="53"/>
      <c r="D83" s="87" t="s">
        <v>211</v>
      </c>
      <c r="E83" s="65">
        <v>383500</v>
      </c>
      <c r="F83" s="65">
        <f>SUM(F84)</f>
        <v>32447.4</v>
      </c>
      <c r="G83" s="65">
        <f>SUM(G84)</f>
        <v>0</v>
      </c>
      <c r="H83" s="65">
        <f>SUM(E83+F83-G83)</f>
        <v>415947.4</v>
      </c>
    </row>
    <row r="84" spans="1:8" s="42" customFormat="1" ht="12" customHeight="1" x14ac:dyDescent="0.2">
      <c r="A84" s="51"/>
      <c r="B84" s="63"/>
      <c r="C84" s="53"/>
      <c r="D84" s="271" t="s">
        <v>78</v>
      </c>
      <c r="E84" s="230">
        <v>383500</v>
      </c>
      <c r="F84" s="272">
        <f>SUM(F88:F88)</f>
        <v>32447.4</v>
      </c>
      <c r="G84" s="272">
        <f>SUM(G88:G88)</f>
        <v>0</v>
      </c>
      <c r="H84" s="230">
        <f>SUM(E84+F84-G84)</f>
        <v>415947.4</v>
      </c>
    </row>
    <row r="85" spans="1:8" s="42" customFormat="1" ht="12" customHeight="1" x14ac:dyDescent="0.2">
      <c r="A85" s="58"/>
      <c r="B85" s="52"/>
      <c r="C85" s="74">
        <v>2110</v>
      </c>
      <c r="D85" s="67" t="s">
        <v>46</v>
      </c>
      <c r="E85" s="69"/>
      <c r="F85" s="70"/>
      <c r="G85" s="68"/>
      <c r="H85" s="69"/>
    </row>
    <row r="86" spans="1:8" s="42" customFormat="1" ht="12" customHeight="1" x14ac:dyDescent="0.2">
      <c r="A86" s="58"/>
      <c r="B86" s="52"/>
      <c r="C86" s="74"/>
      <c r="D86" s="67" t="s">
        <v>47</v>
      </c>
      <c r="E86" s="69"/>
      <c r="F86" s="70"/>
      <c r="G86" s="68"/>
      <c r="H86" s="69"/>
    </row>
    <row r="87" spans="1:8" s="42" customFormat="1" ht="12" customHeight="1" x14ac:dyDescent="0.2">
      <c r="A87" s="58"/>
      <c r="B87" s="52"/>
      <c r="C87" s="74"/>
      <c r="D87" s="67" t="s">
        <v>48</v>
      </c>
      <c r="E87" s="69"/>
      <c r="F87" s="70"/>
      <c r="G87" s="68"/>
      <c r="H87" s="69"/>
    </row>
    <row r="88" spans="1:8" s="42" customFormat="1" ht="12" customHeight="1" x14ac:dyDescent="0.2">
      <c r="A88" s="58"/>
      <c r="B88" s="52"/>
      <c r="C88" s="74"/>
      <c r="D88" s="67" t="s">
        <v>49</v>
      </c>
      <c r="E88" s="69">
        <v>383500</v>
      </c>
      <c r="F88" s="68">
        <v>32447.4</v>
      </c>
      <c r="G88" s="70"/>
      <c r="H88" s="69">
        <f>SUM(E88+F88-G88)</f>
        <v>415947.4</v>
      </c>
    </row>
    <row r="89" spans="1:8" s="42" customFormat="1" ht="12" customHeight="1" thickBot="1" x14ac:dyDescent="0.25">
      <c r="A89" s="60" t="s">
        <v>212</v>
      </c>
      <c r="B89" s="59"/>
      <c r="C89" s="60"/>
      <c r="D89" s="61" t="s">
        <v>213</v>
      </c>
      <c r="E89" s="57">
        <v>918300</v>
      </c>
      <c r="F89" s="57">
        <f>SUM(F90)</f>
        <v>36000</v>
      </c>
      <c r="G89" s="57">
        <f>SUM(G90)</f>
        <v>0</v>
      </c>
      <c r="H89" s="57">
        <f>SUM(E89+F89-G89)</f>
        <v>954300</v>
      </c>
    </row>
    <row r="90" spans="1:8" s="42" customFormat="1" ht="12" customHeight="1" thickTop="1" x14ac:dyDescent="0.2">
      <c r="A90" s="60"/>
      <c r="B90" s="63">
        <v>71012</v>
      </c>
      <c r="C90" s="74"/>
      <c r="D90" s="64" t="s">
        <v>214</v>
      </c>
      <c r="E90" s="65">
        <v>334800</v>
      </c>
      <c r="F90" s="65">
        <f>SUM(F91)</f>
        <v>36000</v>
      </c>
      <c r="G90" s="65">
        <f>SUM(G91)</f>
        <v>0</v>
      </c>
      <c r="H90" s="65">
        <f>SUM(E90+F90-G90)</f>
        <v>370800</v>
      </c>
    </row>
    <row r="91" spans="1:8" s="42" customFormat="1" ht="12" customHeight="1" x14ac:dyDescent="0.2">
      <c r="A91" s="51"/>
      <c r="B91" s="63"/>
      <c r="C91" s="53"/>
      <c r="D91" s="271" t="s">
        <v>78</v>
      </c>
      <c r="E91" s="230">
        <v>334800</v>
      </c>
      <c r="F91" s="272">
        <f>SUM(F95:F95)</f>
        <v>36000</v>
      </c>
      <c r="G91" s="272">
        <f>SUM(G95:G95)</f>
        <v>0</v>
      </c>
      <c r="H91" s="230">
        <f>SUM(E91+F91-G91)</f>
        <v>370800</v>
      </c>
    </row>
    <row r="92" spans="1:8" s="42" customFormat="1" ht="12" customHeight="1" x14ac:dyDescent="0.2">
      <c r="A92" s="58"/>
      <c r="B92" s="52"/>
      <c r="C92" s="74">
        <v>2110</v>
      </c>
      <c r="D92" s="67" t="s">
        <v>46</v>
      </c>
      <c r="E92" s="69"/>
      <c r="F92" s="70"/>
      <c r="G92" s="68"/>
      <c r="H92" s="69"/>
    </row>
    <row r="93" spans="1:8" s="42" customFormat="1" ht="12" customHeight="1" x14ac:dyDescent="0.2">
      <c r="A93" s="58"/>
      <c r="B93" s="52"/>
      <c r="C93" s="74"/>
      <c r="D93" s="67" t="s">
        <v>47</v>
      </c>
      <c r="E93" s="69"/>
      <c r="F93" s="70"/>
      <c r="G93" s="68"/>
      <c r="H93" s="69"/>
    </row>
    <row r="94" spans="1:8" s="42" customFormat="1" ht="12" customHeight="1" x14ac:dyDescent="0.2">
      <c r="A94" s="58"/>
      <c r="B94" s="52"/>
      <c r="C94" s="74"/>
      <c r="D94" s="67" t="s">
        <v>48</v>
      </c>
      <c r="E94" s="69"/>
      <c r="F94" s="70"/>
      <c r="G94" s="68"/>
      <c r="H94" s="69"/>
    </row>
    <row r="95" spans="1:8" s="42" customFormat="1" ht="12" customHeight="1" x14ac:dyDescent="0.2">
      <c r="A95" s="58"/>
      <c r="B95" s="52"/>
      <c r="C95" s="74"/>
      <c r="D95" s="67" t="s">
        <v>49</v>
      </c>
      <c r="E95" s="69">
        <v>334800</v>
      </c>
      <c r="F95" s="68">
        <v>36000</v>
      </c>
      <c r="G95" s="70"/>
      <c r="H95" s="69">
        <f>SUM(E95+F95-G95)</f>
        <v>370800</v>
      </c>
    </row>
    <row r="96" spans="1:8" s="42" customFormat="1" ht="20.25" customHeight="1" thickBot="1" x14ac:dyDescent="0.25">
      <c r="A96" s="74"/>
      <c r="B96" s="63"/>
      <c r="C96" s="53"/>
      <c r="D96" s="54" t="s">
        <v>18</v>
      </c>
      <c r="E96" s="55">
        <v>905738439.38999999</v>
      </c>
      <c r="F96" s="55">
        <f>SUM(F97,F370,F382)</f>
        <v>5799320.2000000011</v>
      </c>
      <c r="G96" s="55">
        <f>SUM(G97,G370,G382)</f>
        <v>5229812.0999999996</v>
      </c>
      <c r="H96" s="55">
        <f t="shared" ref="H96:H128" si="7">SUM(E96+F96-G96)</f>
        <v>906307947.49000001</v>
      </c>
    </row>
    <row r="97" spans="1:8" s="42" customFormat="1" ht="18" customHeight="1" thickBot="1" x14ac:dyDescent="0.25">
      <c r="A97" s="74"/>
      <c r="B97" s="63"/>
      <c r="C97" s="53"/>
      <c r="D97" s="56" t="s">
        <v>19</v>
      </c>
      <c r="E97" s="57">
        <v>771540763.21000004</v>
      </c>
      <c r="F97" s="57">
        <f>SUM(F98,F119,F123,F131,F136,F216,F269,F278,F306,F361)</f>
        <v>5660781.8000000007</v>
      </c>
      <c r="G97" s="57">
        <f>SUM(G98,G119,G123,G131,G136,G216,G269,G278,G306,G361)</f>
        <v>5180391.0999999996</v>
      </c>
      <c r="H97" s="57">
        <f t="shared" si="7"/>
        <v>772021153.90999997</v>
      </c>
    </row>
    <row r="98" spans="1:8" s="42" customFormat="1" ht="13.5" customHeight="1" thickTop="1" thickBot="1" x14ac:dyDescent="0.25">
      <c r="A98" s="58">
        <v>600</v>
      </c>
      <c r="B98" s="59"/>
      <c r="C98" s="60"/>
      <c r="D98" s="61" t="s">
        <v>215</v>
      </c>
      <c r="E98" s="227">
        <v>121555484</v>
      </c>
      <c r="F98" s="227">
        <f>SUM(F99,F103,F115)</f>
        <v>1207000</v>
      </c>
      <c r="G98" s="227">
        <f>SUM(G99,G103,G115)</f>
        <v>207000</v>
      </c>
      <c r="H98" s="57">
        <f>SUM(E98+F98-G98)</f>
        <v>122555484</v>
      </c>
    </row>
    <row r="99" spans="1:8" s="42" customFormat="1" ht="12.75" customHeight="1" thickTop="1" x14ac:dyDescent="0.2">
      <c r="A99" s="58"/>
      <c r="B99" s="63">
        <v>60004</v>
      </c>
      <c r="C99" s="53"/>
      <c r="D99" s="64" t="s">
        <v>216</v>
      </c>
      <c r="E99" s="86">
        <v>45792371</v>
      </c>
      <c r="F99" s="66">
        <f>SUM(F100)</f>
        <v>5000</v>
      </c>
      <c r="G99" s="66">
        <f>SUM(G100)</f>
        <v>5000</v>
      </c>
      <c r="H99" s="65">
        <f t="shared" ref="H99:H102" si="8">SUM(E99+F99-G99)</f>
        <v>45792371</v>
      </c>
    </row>
    <row r="100" spans="1:8" s="42" customFormat="1" ht="12.75" customHeight="1" x14ac:dyDescent="0.2">
      <c r="A100" s="58"/>
      <c r="B100" s="63"/>
      <c r="C100" s="53"/>
      <c r="D100" s="274" t="s">
        <v>217</v>
      </c>
      <c r="E100" s="228">
        <v>100000</v>
      </c>
      <c r="F100" s="275">
        <f>SUM(F101:F102)</f>
        <v>5000</v>
      </c>
      <c r="G100" s="275">
        <f>SUM(G101:G102)</f>
        <v>5000</v>
      </c>
      <c r="H100" s="230">
        <f t="shared" si="8"/>
        <v>100000</v>
      </c>
    </row>
    <row r="101" spans="1:8" s="42" customFormat="1" ht="12.75" customHeight="1" x14ac:dyDescent="0.2">
      <c r="A101" s="58"/>
      <c r="B101" s="63"/>
      <c r="C101" s="74">
        <v>4260</v>
      </c>
      <c r="D101" s="67" t="s">
        <v>21</v>
      </c>
      <c r="E101" s="83">
        <v>29000</v>
      </c>
      <c r="F101" s="83"/>
      <c r="G101" s="83">
        <v>5000</v>
      </c>
      <c r="H101" s="69">
        <f t="shared" si="8"/>
        <v>24000</v>
      </c>
    </row>
    <row r="102" spans="1:8" s="42" customFormat="1" ht="12.75" customHeight="1" x14ac:dyDescent="0.2">
      <c r="A102" s="58"/>
      <c r="B102" s="59"/>
      <c r="C102" s="74">
        <v>4610</v>
      </c>
      <c r="D102" s="129" t="s">
        <v>117</v>
      </c>
      <c r="E102" s="83">
        <v>0</v>
      </c>
      <c r="F102" s="83">
        <v>5000</v>
      </c>
      <c r="G102" s="83"/>
      <c r="H102" s="69">
        <f t="shared" si="8"/>
        <v>5000</v>
      </c>
    </row>
    <row r="103" spans="1:8" s="42" customFormat="1" ht="12.75" customHeight="1" x14ac:dyDescent="0.2">
      <c r="A103" s="58"/>
      <c r="B103" s="63">
        <v>60015</v>
      </c>
      <c r="C103" s="53"/>
      <c r="D103" s="64" t="s">
        <v>218</v>
      </c>
      <c r="E103" s="86">
        <v>44397205</v>
      </c>
      <c r="F103" s="86">
        <f>SUM(F104)</f>
        <v>1152000</v>
      </c>
      <c r="G103" s="86">
        <f>SUM(G104)</f>
        <v>202000</v>
      </c>
      <c r="H103" s="65">
        <f>SUM(E103+F103-G103)</f>
        <v>45347205</v>
      </c>
    </row>
    <row r="104" spans="1:8" s="42" customFormat="1" ht="12.75" customHeight="1" x14ac:dyDescent="0.2">
      <c r="A104" s="58"/>
      <c r="B104" s="63"/>
      <c r="C104" s="229"/>
      <c r="D104" s="274" t="s">
        <v>217</v>
      </c>
      <c r="E104" s="230">
        <v>10454760</v>
      </c>
      <c r="F104" s="230">
        <f>SUM(F105:F114)</f>
        <v>1152000</v>
      </c>
      <c r="G104" s="230">
        <f>SUM(G105:G114)</f>
        <v>202000</v>
      </c>
      <c r="H104" s="230">
        <f>SUM(E104+F104-G104)</f>
        <v>11404760</v>
      </c>
    </row>
    <row r="105" spans="1:8" s="42" customFormat="1" ht="12.75" customHeight="1" x14ac:dyDescent="0.2">
      <c r="A105" s="58"/>
      <c r="B105" s="63"/>
      <c r="C105" s="31" t="s">
        <v>116</v>
      </c>
      <c r="D105" s="35" t="s">
        <v>20</v>
      </c>
      <c r="E105" s="83">
        <v>140000</v>
      </c>
      <c r="F105" s="83"/>
      <c r="G105" s="83">
        <v>10000</v>
      </c>
      <c r="H105" s="69">
        <f>SUM(E105+F105-G105)</f>
        <v>130000</v>
      </c>
    </row>
    <row r="106" spans="1:8" s="42" customFormat="1" ht="12.75" customHeight="1" x14ac:dyDescent="0.2">
      <c r="A106" s="58"/>
      <c r="B106" s="63"/>
      <c r="C106" s="74">
        <v>4260</v>
      </c>
      <c r="D106" s="67" t="s">
        <v>21</v>
      </c>
      <c r="E106" s="83">
        <v>312000</v>
      </c>
      <c r="F106" s="83"/>
      <c r="G106" s="83">
        <v>17000</v>
      </c>
      <c r="H106" s="69">
        <f>SUM(E106+F106-G106)</f>
        <v>295000</v>
      </c>
    </row>
    <row r="107" spans="1:8" s="42" customFormat="1" ht="12.75" customHeight="1" x14ac:dyDescent="0.2">
      <c r="A107" s="58"/>
      <c r="B107" s="63"/>
      <c r="C107" s="74">
        <v>4270</v>
      </c>
      <c r="D107" s="67" t="s">
        <v>64</v>
      </c>
      <c r="E107" s="83">
        <v>1981463</v>
      </c>
      <c r="F107" s="83">
        <v>1000000</v>
      </c>
      <c r="G107" s="83"/>
      <c r="H107" s="69">
        <f>SUM(E107+F107-G107)</f>
        <v>2981463</v>
      </c>
    </row>
    <row r="108" spans="1:8" s="42" customFormat="1" ht="12.75" customHeight="1" x14ac:dyDescent="0.2">
      <c r="A108" s="58"/>
      <c r="B108" s="63"/>
      <c r="C108" s="74">
        <v>4300</v>
      </c>
      <c r="D108" s="67" t="s">
        <v>22</v>
      </c>
      <c r="E108" s="83">
        <v>7500538</v>
      </c>
      <c r="F108" s="83"/>
      <c r="G108" s="83">
        <v>150000</v>
      </c>
      <c r="H108" s="69">
        <f t="shared" ref="H108:H120" si="9">SUM(E108+F108-G108)</f>
        <v>7350538</v>
      </c>
    </row>
    <row r="109" spans="1:8" s="42" customFormat="1" ht="12.75" customHeight="1" x14ac:dyDescent="0.2">
      <c r="A109" s="58"/>
      <c r="B109" s="63"/>
      <c r="C109" s="74">
        <v>4360</v>
      </c>
      <c r="D109" s="67" t="s">
        <v>219</v>
      </c>
      <c r="E109" s="83">
        <v>31000</v>
      </c>
      <c r="F109" s="83"/>
      <c r="G109" s="83">
        <v>15000</v>
      </c>
      <c r="H109" s="69">
        <f t="shared" si="9"/>
        <v>16000</v>
      </c>
    </row>
    <row r="110" spans="1:8" s="42" customFormat="1" ht="12.75" customHeight="1" x14ac:dyDescent="0.2">
      <c r="A110" s="58"/>
      <c r="B110" s="63"/>
      <c r="C110" s="74">
        <v>4390</v>
      </c>
      <c r="D110" s="67" t="s">
        <v>220</v>
      </c>
      <c r="E110" s="83"/>
      <c r="F110" s="83"/>
      <c r="G110" s="83"/>
      <c r="H110" s="69"/>
    </row>
    <row r="111" spans="1:8" s="42" customFormat="1" ht="12.75" customHeight="1" x14ac:dyDescent="0.2">
      <c r="A111" s="58"/>
      <c r="B111" s="63"/>
      <c r="C111" s="74"/>
      <c r="D111" s="35" t="s">
        <v>221</v>
      </c>
      <c r="E111" s="83">
        <v>22600</v>
      </c>
      <c r="F111" s="83">
        <v>110000</v>
      </c>
      <c r="G111" s="83"/>
      <c r="H111" s="69">
        <f t="shared" si="9"/>
        <v>132600</v>
      </c>
    </row>
    <row r="112" spans="1:8" s="42" customFormat="1" ht="12.75" customHeight="1" x14ac:dyDescent="0.2">
      <c r="A112" s="58"/>
      <c r="B112" s="63"/>
      <c r="C112" s="74">
        <v>4430</v>
      </c>
      <c r="D112" s="67" t="s">
        <v>222</v>
      </c>
      <c r="E112" s="83">
        <v>450000</v>
      </c>
      <c r="F112" s="83"/>
      <c r="G112" s="83">
        <v>10000</v>
      </c>
      <c r="H112" s="69">
        <f t="shared" si="9"/>
        <v>440000</v>
      </c>
    </row>
    <row r="113" spans="1:8" s="42" customFormat="1" ht="12.75" customHeight="1" x14ac:dyDescent="0.2">
      <c r="A113" s="58"/>
      <c r="B113" s="63"/>
      <c r="C113" s="74">
        <v>4600</v>
      </c>
      <c r="D113" s="67" t="s">
        <v>223</v>
      </c>
      <c r="E113" s="83"/>
      <c r="F113" s="83"/>
      <c r="G113" s="83"/>
      <c r="H113" s="69"/>
    </row>
    <row r="114" spans="1:8" s="42" customFormat="1" ht="12.75" customHeight="1" x14ac:dyDescent="0.2">
      <c r="A114" s="75"/>
      <c r="B114" s="89"/>
      <c r="C114" s="77"/>
      <c r="D114" s="64" t="s">
        <v>224</v>
      </c>
      <c r="E114" s="86">
        <v>2700</v>
      </c>
      <c r="F114" s="86">
        <v>42000</v>
      </c>
      <c r="G114" s="86"/>
      <c r="H114" s="65">
        <f t="shared" si="9"/>
        <v>44700</v>
      </c>
    </row>
    <row r="115" spans="1:8" s="42" customFormat="1" ht="12.75" customHeight="1" x14ac:dyDescent="0.2">
      <c r="A115" s="52"/>
      <c r="B115" s="63">
        <v>60095</v>
      </c>
      <c r="C115" s="53"/>
      <c r="D115" s="64" t="s">
        <v>15</v>
      </c>
      <c r="E115" s="86">
        <v>4134206</v>
      </c>
      <c r="F115" s="66">
        <f>SUM(F116)</f>
        <v>50000</v>
      </c>
      <c r="G115" s="66">
        <f>SUM(G116)</f>
        <v>0</v>
      </c>
      <c r="H115" s="65">
        <f t="shared" si="9"/>
        <v>4184206</v>
      </c>
    </row>
    <row r="116" spans="1:8" s="42" customFormat="1" ht="12.75" customHeight="1" x14ac:dyDescent="0.2">
      <c r="A116" s="52"/>
      <c r="B116" s="63"/>
      <c r="C116" s="53"/>
      <c r="D116" s="274" t="s">
        <v>217</v>
      </c>
      <c r="E116" s="228">
        <v>3158146</v>
      </c>
      <c r="F116" s="275">
        <f>SUM(F117:F118)</f>
        <v>50000</v>
      </c>
      <c r="G116" s="275">
        <f>SUM(G117:G118)</f>
        <v>0</v>
      </c>
      <c r="H116" s="230">
        <f t="shared" si="9"/>
        <v>3208146</v>
      </c>
    </row>
    <row r="117" spans="1:8" s="42" customFormat="1" ht="12.75" customHeight="1" x14ac:dyDescent="0.2">
      <c r="A117" s="52"/>
      <c r="B117" s="63"/>
      <c r="C117" s="31" t="s">
        <v>116</v>
      </c>
      <c r="D117" s="35" t="s">
        <v>20</v>
      </c>
      <c r="E117" s="83">
        <v>49731</v>
      </c>
      <c r="F117" s="83">
        <v>10000</v>
      </c>
      <c r="G117" s="83"/>
      <c r="H117" s="69">
        <f t="shared" si="9"/>
        <v>59731</v>
      </c>
    </row>
    <row r="118" spans="1:8" s="42" customFormat="1" ht="12.75" customHeight="1" x14ac:dyDescent="0.2">
      <c r="A118" s="74"/>
      <c r="B118" s="63"/>
      <c r="C118" s="74">
        <v>4300</v>
      </c>
      <c r="D118" s="67" t="s">
        <v>22</v>
      </c>
      <c r="E118" s="83">
        <v>125000</v>
      </c>
      <c r="F118" s="83">
        <v>40000</v>
      </c>
      <c r="G118" s="83"/>
      <c r="H118" s="69">
        <f t="shared" si="9"/>
        <v>165000</v>
      </c>
    </row>
    <row r="119" spans="1:8" s="42" customFormat="1" ht="12.75" customHeight="1" thickBot="1" x14ac:dyDescent="0.25">
      <c r="A119" s="46">
        <v>700</v>
      </c>
      <c r="B119" s="59"/>
      <c r="C119" s="60"/>
      <c r="D119" s="61" t="s">
        <v>210</v>
      </c>
      <c r="E119" s="57">
        <v>52019217</v>
      </c>
      <c r="F119" s="62">
        <f>SUM(F120)</f>
        <v>628682</v>
      </c>
      <c r="G119" s="62">
        <f>SUM(G120)</f>
        <v>0</v>
      </c>
      <c r="H119" s="57">
        <f t="shared" si="9"/>
        <v>52647899</v>
      </c>
    </row>
    <row r="120" spans="1:8" s="42" customFormat="1" ht="12.75" customHeight="1" thickTop="1" x14ac:dyDescent="0.2">
      <c r="A120" s="46"/>
      <c r="B120" s="63">
        <v>70095</v>
      </c>
      <c r="C120" s="53"/>
      <c r="D120" s="64" t="s">
        <v>15</v>
      </c>
      <c r="E120" s="65">
        <v>47138217</v>
      </c>
      <c r="F120" s="66">
        <f>SUM(F121)</f>
        <v>628682</v>
      </c>
      <c r="G120" s="66">
        <f>SUM(G121)</f>
        <v>0</v>
      </c>
      <c r="H120" s="65">
        <f t="shared" si="9"/>
        <v>47766899</v>
      </c>
    </row>
    <row r="121" spans="1:8" s="42" customFormat="1" ht="12.75" customHeight="1" x14ac:dyDescent="0.2">
      <c r="A121" s="231"/>
      <c r="B121" s="82"/>
      <c r="C121" s="53"/>
      <c r="D121" s="274" t="s">
        <v>225</v>
      </c>
      <c r="E121" s="235">
        <v>28650303</v>
      </c>
      <c r="F121" s="272">
        <f>SUM(F122:F122)</f>
        <v>628682</v>
      </c>
      <c r="G121" s="272">
        <f>SUM(G122:G122)</f>
        <v>0</v>
      </c>
      <c r="H121" s="230">
        <f>SUM(E121+F121-G121)</f>
        <v>29278985</v>
      </c>
    </row>
    <row r="122" spans="1:8" s="42" customFormat="1" ht="12.75" customHeight="1" x14ac:dyDescent="0.2">
      <c r="A122" s="231"/>
      <c r="B122" s="82"/>
      <c r="C122" s="74">
        <v>4270</v>
      </c>
      <c r="D122" s="67" t="s">
        <v>64</v>
      </c>
      <c r="E122" s="83">
        <v>7980000</v>
      </c>
      <c r="F122" s="83">
        <v>628682</v>
      </c>
      <c r="G122" s="83"/>
      <c r="H122" s="69">
        <f t="shared" ref="H122" si="10">SUM(E122+F122-G122)</f>
        <v>8608682</v>
      </c>
    </row>
    <row r="123" spans="1:8" s="42" customFormat="1" ht="12.6" customHeight="1" thickBot="1" x14ac:dyDescent="0.25">
      <c r="A123" s="58">
        <v>750</v>
      </c>
      <c r="B123" s="59"/>
      <c r="C123" s="60"/>
      <c r="D123" s="61" t="s">
        <v>100</v>
      </c>
      <c r="E123" s="57">
        <v>59785503.020000003</v>
      </c>
      <c r="F123" s="62">
        <f>SUM(F124)</f>
        <v>43000</v>
      </c>
      <c r="G123" s="62">
        <f>SUM(G124)</f>
        <v>3000</v>
      </c>
      <c r="H123" s="57">
        <f t="shared" si="7"/>
        <v>59825503.020000003</v>
      </c>
    </row>
    <row r="124" spans="1:8" s="42" customFormat="1" ht="12.6" customHeight="1" thickTop="1" x14ac:dyDescent="0.2">
      <c r="A124" s="43"/>
      <c r="B124" s="53" t="s">
        <v>106</v>
      </c>
      <c r="C124" s="74"/>
      <c r="D124" s="64" t="s">
        <v>15</v>
      </c>
      <c r="E124" s="65">
        <v>17936162</v>
      </c>
      <c r="F124" s="66">
        <f>SUM(F125,F128)</f>
        <v>43000</v>
      </c>
      <c r="G124" s="66">
        <f>SUM(G125,G128)</f>
        <v>3000</v>
      </c>
      <c r="H124" s="65">
        <f t="shared" si="7"/>
        <v>17976162</v>
      </c>
    </row>
    <row r="125" spans="1:8" s="42" customFormat="1" ht="12.6" customHeight="1" x14ac:dyDescent="0.2">
      <c r="A125" s="43"/>
      <c r="B125" s="53"/>
      <c r="C125" s="74"/>
      <c r="D125" s="276" t="s">
        <v>226</v>
      </c>
      <c r="E125" s="235">
        <v>126000</v>
      </c>
      <c r="F125" s="272">
        <f>SUM(F126:F127)</f>
        <v>3000</v>
      </c>
      <c r="G125" s="272">
        <f>SUM(G126:G127)</f>
        <v>3000</v>
      </c>
      <c r="H125" s="230">
        <f>SUM(E125+F125-G125)</f>
        <v>126000</v>
      </c>
    </row>
    <row r="126" spans="1:8" s="42" customFormat="1" ht="12.6" customHeight="1" x14ac:dyDescent="0.2">
      <c r="A126" s="43"/>
      <c r="B126" s="53"/>
      <c r="C126" s="74">
        <v>4170</v>
      </c>
      <c r="D126" s="67" t="s">
        <v>23</v>
      </c>
      <c r="E126" s="83">
        <v>0</v>
      </c>
      <c r="F126" s="83">
        <v>3000</v>
      </c>
      <c r="G126" s="83"/>
      <c r="H126" s="69">
        <f t="shared" ref="H126:H127" si="11">SUM(E126+F126-G126)</f>
        <v>3000</v>
      </c>
    </row>
    <row r="127" spans="1:8" s="42" customFormat="1" ht="12.6" customHeight="1" x14ac:dyDescent="0.2">
      <c r="A127" s="43"/>
      <c r="B127" s="53"/>
      <c r="C127" s="31" t="s">
        <v>116</v>
      </c>
      <c r="D127" s="35" t="s">
        <v>20</v>
      </c>
      <c r="E127" s="69">
        <v>5000</v>
      </c>
      <c r="F127" s="68"/>
      <c r="G127" s="68">
        <v>3000</v>
      </c>
      <c r="H127" s="69">
        <f t="shared" si="11"/>
        <v>2000</v>
      </c>
    </row>
    <row r="128" spans="1:8" s="42" customFormat="1" ht="12.6" customHeight="1" x14ac:dyDescent="0.2">
      <c r="A128" s="43"/>
      <c r="B128" s="63"/>
      <c r="C128" s="74"/>
      <c r="D128" s="276" t="s">
        <v>107</v>
      </c>
      <c r="E128" s="235">
        <v>143440</v>
      </c>
      <c r="F128" s="275">
        <f>SUM(F129:F130)</f>
        <v>40000</v>
      </c>
      <c r="G128" s="275">
        <f>SUM(G129:G130)</f>
        <v>0</v>
      </c>
      <c r="H128" s="230">
        <f t="shared" si="7"/>
        <v>183440</v>
      </c>
    </row>
    <row r="129" spans="1:8" s="42" customFormat="1" ht="12.6" customHeight="1" x14ac:dyDescent="0.2">
      <c r="A129" s="58"/>
      <c r="B129" s="63"/>
      <c r="C129" s="74">
        <v>4390</v>
      </c>
      <c r="D129" s="67" t="s">
        <v>220</v>
      </c>
      <c r="E129" s="73"/>
      <c r="F129" s="83"/>
      <c r="G129" s="83"/>
      <c r="H129" s="69"/>
    </row>
    <row r="130" spans="1:8" s="42" customFormat="1" ht="12.6" customHeight="1" x14ac:dyDescent="0.2">
      <c r="A130" s="58"/>
      <c r="B130" s="63"/>
      <c r="C130" s="74"/>
      <c r="D130" s="35" t="s">
        <v>221</v>
      </c>
      <c r="E130" s="73">
        <v>18000</v>
      </c>
      <c r="F130" s="83">
        <v>40000</v>
      </c>
      <c r="G130" s="83"/>
      <c r="H130" s="69">
        <f t="shared" ref="H130" si="12">SUM(E130+F130-G130)</f>
        <v>58000</v>
      </c>
    </row>
    <row r="131" spans="1:8" s="42" customFormat="1" ht="12.6" customHeight="1" thickBot="1" x14ac:dyDescent="0.25">
      <c r="A131" s="59">
        <v>758</v>
      </c>
      <c r="B131" s="59"/>
      <c r="C131" s="60"/>
      <c r="D131" s="61" t="s">
        <v>227</v>
      </c>
      <c r="E131" s="57">
        <v>24322000</v>
      </c>
      <c r="F131" s="62">
        <f>SUM(F132)</f>
        <v>0</v>
      </c>
      <c r="G131" s="62">
        <f>SUM(G132)</f>
        <v>1727964</v>
      </c>
      <c r="H131" s="57">
        <f>SUM(E131+F131-G131)</f>
        <v>22594036</v>
      </c>
    </row>
    <row r="132" spans="1:8" s="42" customFormat="1" ht="12.6" customHeight="1" thickTop="1" x14ac:dyDescent="0.2">
      <c r="A132" s="59"/>
      <c r="B132" s="63">
        <v>75818</v>
      </c>
      <c r="C132" s="53"/>
      <c r="D132" s="72" t="s">
        <v>228</v>
      </c>
      <c r="E132" s="65">
        <v>24322000</v>
      </c>
      <c r="F132" s="66">
        <f>SUM(F133)</f>
        <v>0</v>
      </c>
      <c r="G132" s="66">
        <f>SUM(G133)</f>
        <v>1727964</v>
      </c>
      <c r="H132" s="65">
        <f>SUM(E132+F132-G132)</f>
        <v>22594036</v>
      </c>
    </row>
    <row r="133" spans="1:8" s="42" customFormat="1" ht="12.6" customHeight="1" x14ac:dyDescent="0.2">
      <c r="A133" s="43"/>
      <c r="B133" s="85"/>
      <c r="C133" s="53" t="s">
        <v>229</v>
      </c>
      <c r="D133" s="71" t="s">
        <v>230</v>
      </c>
      <c r="E133" s="277">
        <v>23292000</v>
      </c>
      <c r="F133" s="232"/>
      <c r="G133" s="232">
        <f>SUM(G134:G135)</f>
        <v>1727964</v>
      </c>
      <c r="H133" s="232">
        <f>SUM(E133+F133-G133)</f>
        <v>21564036</v>
      </c>
    </row>
    <row r="134" spans="1:8" s="42" customFormat="1" ht="12.6" customHeight="1" x14ac:dyDescent="0.2">
      <c r="A134" s="43"/>
      <c r="B134" s="85"/>
      <c r="C134" s="53"/>
      <c r="D134" s="35" t="s">
        <v>231</v>
      </c>
      <c r="E134" s="69">
        <v>4042000</v>
      </c>
      <c r="F134" s="83"/>
      <c r="G134" s="83">
        <v>1035282</v>
      </c>
      <c r="H134" s="83">
        <f>SUM(E134+F134-G134)</f>
        <v>3006718</v>
      </c>
    </row>
    <row r="135" spans="1:8" s="42" customFormat="1" ht="12.6" customHeight="1" x14ac:dyDescent="0.2">
      <c r="A135" s="43"/>
      <c r="B135" s="85"/>
      <c r="C135" s="53"/>
      <c r="D135" s="35" t="s">
        <v>232</v>
      </c>
      <c r="E135" s="83">
        <v>19250000</v>
      </c>
      <c r="F135" s="83"/>
      <c r="G135" s="83">
        <v>692682</v>
      </c>
      <c r="H135" s="83">
        <f t="shared" ref="H135" si="13">SUM(E135+F135-G135)</f>
        <v>18557318</v>
      </c>
    </row>
    <row r="136" spans="1:8" s="42" customFormat="1" ht="12.6" customHeight="1" thickBot="1" x14ac:dyDescent="0.25">
      <c r="A136" s="58">
        <v>801</v>
      </c>
      <c r="B136" s="59"/>
      <c r="C136" s="60"/>
      <c r="D136" s="61" t="s">
        <v>11</v>
      </c>
      <c r="E136" s="57">
        <v>265176388.66999999</v>
      </c>
      <c r="F136" s="62">
        <f>SUM(F137,F148,F160,F172,F175,F178,F191,F201,F204)</f>
        <v>888885</v>
      </c>
      <c r="G136" s="62">
        <f>SUM(G137,G148,G160,G172,G175,G178,G191,G201,G204)</f>
        <v>829603</v>
      </c>
      <c r="H136" s="57">
        <f>SUM(E136+F136-G136)</f>
        <v>265235670.66999999</v>
      </c>
    </row>
    <row r="137" spans="1:8" s="42" customFormat="1" ht="12" customHeight="1" thickTop="1" x14ac:dyDescent="0.2">
      <c r="A137" s="58"/>
      <c r="B137" s="63">
        <v>80101</v>
      </c>
      <c r="C137" s="53"/>
      <c r="D137" s="64" t="s">
        <v>12</v>
      </c>
      <c r="E137" s="65">
        <v>72703024</v>
      </c>
      <c r="F137" s="66">
        <f>SUM(F138)</f>
        <v>38960</v>
      </c>
      <c r="G137" s="66">
        <f>SUM(G138)</f>
        <v>10046</v>
      </c>
      <c r="H137" s="65">
        <f>SUM(E137+F137-G137)</f>
        <v>72731938</v>
      </c>
    </row>
    <row r="138" spans="1:8" s="42" customFormat="1" ht="12" customHeight="1" x14ac:dyDescent="0.2">
      <c r="A138" s="58"/>
      <c r="B138" s="63"/>
      <c r="C138" s="53"/>
      <c r="D138" s="276" t="s">
        <v>13</v>
      </c>
      <c r="E138" s="235">
        <v>62452246</v>
      </c>
      <c r="F138" s="235">
        <f>SUM(F139:F147)</f>
        <v>38960</v>
      </c>
      <c r="G138" s="235">
        <f>SUM(G139:G147)</f>
        <v>10046</v>
      </c>
      <c r="H138" s="230">
        <f>SUM(E138+F138-G138)</f>
        <v>62481160</v>
      </c>
    </row>
    <row r="139" spans="1:8" s="42" customFormat="1" ht="12" customHeight="1" x14ac:dyDescent="0.2">
      <c r="A139" s="58"/>
      <c r="B139" s="63"/>
      <c r="C139" s="74">
        <v>3020</v>
      </c>
      <c r="D139" s="67" t="s">
        <v>65</v>
      </c>
      <c r="E139" s="83">
        <v>104819</v>
      </c>
      <c r="F139" s="83">
        <v>7866</v>
      </c>
      <c r="G139" s="83"/>
      <c r="H139" s="69">
        <f t="shared" ref="H139:H147" si="14">SUM(E139+F139-G139)</f>
        <v>112685</v>
      </c>
    </row>
    <row r="140" spans="1:8" s="42" customFormat="1" ht="12" customHeight="1" x14ac:dyDescent="0.2">
      <c r="A140" s="58"/>
      <c r="B140" s="63"/>
      <c r="C140" s="74">
        <v>4040</v>
      </c>
      <c r="D140" s="67" t="s">
        <v>51</v>
      </c>
      <c r="E140" s="83">
        <v>4371686</v>
      </c>
      <c r="F140" s="83"/>
      <c r="G140" s="83">
        <v>9046</v>
      </c>
      <c r="H140" s="69">
        <f t="shared" si="14"/>
        <v>4362640</v>
      </c>
    </row>
    <row r="141" spans="1:8" s="42" customFormat="1" ht="12" customHeight="1" x14ac:dyDescent="0.2">
      <c r="A141" s="58"/>
      <c r="B141" s="63"/>
      <c r="C141" s="80">
        <v>4140</v>
      </c>
      <c r="D141" s="35" t="s">
        <v>233</v>
      </c>
      <c r="E141" s="83"/>
      <c r="F141" s="83"/>
      <c r="G141" s="83"/>
      <c r="H141" s="69"/>
    </row>
    <row r="142" spans="1:8" s="42" customFormat="1" ht="12" customHeight="1" x14ac:dyDescent="0.2">
      <c r="A142" s="58"/>
      <c r="B142" s="63"/>
      <c r="C142" s="74"/>
      <c r="D142" s="67" t="s">
        <v>234</v>
      </c>
      <c r="E142" s="73">
        <v>16722</v>
      </c>
      <c r="F142" s="73">
        <v>4914</v>
      </c>
      <c r="G142" s="73"/>
      <c r="H142" s="69">
        <f t="shared" si="14"/>
        <v>21636</v>
      </c>
    </row>
    <row r="143" spans="1:8" s="42" customFormat="1" ht="12" customHeight="1" x14ac:dyDescent="0.2">
      <c r="A143" s="58"/>
      <c r="B143" s="63"/>
      <c r="C143" s="63">
        <v>4300</v>
      </c>
      <c r="D143" s="67" t="s">
        <v>22</v>
      </c>
      <c r="E143" s="73">
        <v>741778</v>
      </c>
      <c r="F143" s="73">
        <v>24000</v>
      </c>
      <c r="G143" s="73">
        <v>1000</v>
      </c>
      <c r="H143" s="69">
        <f t="shared" si="14"/>
        <v>764778</v>
      </c>
    </row>
    <row r="144" spans="1:8" s="42" customFormat="1" ht="12" customHeight="1" x14ac:dyDescent="0.2">
      <c r="A144" s="58"/>
      <c r="B144" s="63"/>
      <c r="C144" s="74">
        <v>4580</v>
      </c>
      <c r="D144" s="67" t="s">
        <v>235</v>
      </c>
      <c r="E144" s="83">
        <v>0</v>
      </c>
      <c r="F144" s="83">
        <v>500</v>
      </c>
      <c r="G144" s="83"/>
      <c r="H144" s="69">
        <f t="shared" si="14"/>
        <v>500</v>
      </c>
    </row>
    <row r="145" spans="1:8" s="42" customFormat="1" ht="12" customHeight="1" x14ac:dyDescent="0.2">
      <c r="A145" s="58"/>
      <c r="B145" s="63"/>
      <c r="C145" s="74">
        <v>4610</v>
      </c>
      <c r="D145" s="129" t="s">
        <v>117</v>
      </c>
      <c r="E145" s="83">
        <v>0</v>
      </c>
      <c r="F145" s="83">
        <v>680</v>
      </c>
      <c r="G145" s="83"/>
      <c r="H145" s="69">
        <f t="shared" si="14"/>
        <v>680</v>
      </c>
    </row>
    <row r="146" spans="1:8" s="42" customFormat="1" ht="12" customHeight="1" x14ac:dyDescent="0.2">
      <c r="A146" s="58"/>
      <c r="B146" s="63"/>
      <c r="C146" s="74">
        <v>4700</v>
      </c>
      <c r="D146" s="35" t="s">
        <v>118</v>
      </c>
      <c r="E146" s="83"/>
      <c r="F146" s="83"/>
      <c r="G146" s="83"/>
      <c r="H146" s="69"/>
    </row>
    <row r="147" spans="1:8" s="42" customFormat="1" ht="12" customHeight="1" x14ac:dyDescent="0.2">
      <c r="A147" s="58"/>
      <c r="B147" s="63"/>
      <c r="C147" s="74"/>
      <c r="D147" s="35" t="s">
        <v>119</v>
      </c>
      <c r="E147" s="83">
        <v>40515</v>
      </c>
      <c r="F147" s="83">
        <v>1000</v>
      </c>
      <c r="G147" s="83"/>
      <c r="H147" s="69">
        <f t="shared" si="14"/>
        <v>41515</v>
      </c>
    </row>
    <row r="148" spans="1:8" s="42" customFormat="1" ht="12" customHeight="1" x14ac:dyDescent="0.2">
      <c r="A148" s="58"/>
      <c r="B148" s="63">
        <v>80103</v>
      </c>
      <c r="C148" s="53"/>
      <c r="D148" s="64" t="s">
        <v>67</v>
      </c>
      <c r="E148" s="65">
        <v>1071866</v>
      </c>
      <c r="F148" s="66">
        <f>SUM(F149)</f>
        <v>174623</v>
      </c>
      <c r="G148" s="66">
        <f>SUM(G149)</f>
        <v>0</v>
      </c>
      <c r="H148" s="65">
        <f>SUM(E148+F148-G148)</f>
        <v>1246489</v>
      </c>
    </row>
    <row r="149" spans="1:8" s="42" customFormat="1" ht="12" customHeight="1" x14ac:dyDescent="0.2">
      <c r="A149" s="58"/>
      <c r="B149" s="59"/>
      <c r="C149" s="53"/>
      <c r="D149" s="276" t="s">
        <v>13</v>
      </c>
      <c r="E149" s="235">
        <v>948540</v>
      </c>
      <c r="F149" s="235">
        <f>SUM(F150:F159)</f>
        <v>174623</v>
      </c>
      <c r="G149" s="235">
        <f>SUM(G150:G159)</f>
        <v>0</v>
      </c>
      <c r="H149" s="235">
        <f t="shared" ref="H149:H159" si="15">SUM(E149+F149-G149)</f>
        <v>1123163</v>
      </c>
    </row>
    <row r="150" spans="1:8" s="42" customFormat="1" ht="12" customHeight="1" x14ac:dyDescent="0.2">
      <c r="A150" s="58"/>
      <c r="B150" s="59"/>
      <c r="C150" s="74">
        <v>4010</v>
      </c>
      <c r="D150" s="67" t="s">
        <v>26</v>
      </c>
      <c r="E150" s="69">
        <v>561972</v>
      </c>
      <c r="F150" s="68">
        <v>123381</v>
      </c>
      <c r="G150" s="68"/>
      <c r="H150" s="68">
        <f t="shared" si="15"/>
        <v>685353</v>
      </c>
    </row>
    <row r="151" spans="1:8" s="42" customFormat="1" ht="12" customHeight="1" x14ac:dyDescent="0.2">
      <c r="A151" s="58"/>
      <c r="B151" s="59"/>
      <c r="C151" s="74">
        <v>4040</v>
      </c>
      <c r="D151" s="67" t="s">
        <v>51</v>
      </c>
      <c r="E151" s="69">
        <v>63713</v>
      </c>
      <c r="F151" s="68">
        <v>6893</v>
      </c>
      <c r="G151" s="68"/>
      <c r="H151" s="68">
        <f t="shared" si="15"/>
        <v>70606</v>
      </c>
    </row>
    <row r="152" spans="1:8" s="42" customFormat="1" ht="12" customHeight="1" x14ac:dyDescent="0.2">
      <c r="A152" s="58"/>
      <c r="B152" s="63"/>
      <c r="C152" s="74">
        <v>4110</v>
      </c>
      <c r="D152" s="67" t="s">
        <v>63</v>
      </c>
      <c r="E152" s="68">
        <v>113562</v>
      </c>
      <c r="F152" s="68">
        <v>22394</v>
      </c>
      <c r="G152" s="68"/>
      <c r="H152" s="68">
        <f t="shared" si="15"/>
        <v>135956</v>
      </c>
    </row>
    <row r="153" spans="1:8" s="42" customFormat="1" ht="12" customHeight="1" x14ac:dyDescent="0.2">
      <c r="A153" s="58"/>
      <c r="B153" s="63"/>
      <c r="C153" s="74">
        <v>4120</v>
      </c>
      <c r="D153" s="67" t="s">
        <v>79</v>
      </c>
      <c r="E153" s="68">
        <v>15366</v>
      </c>
      <c r="F153" s="68">
        <v>3192</v>
      </c>
      <c r="G153" s="68"/>
      <c r="H153" s="68">
        <f t="shared" si="15"/>
        <v>18558</v>
      </c>
    </row>
    <row r="154" spans="1:8" s="42" customFormat="1" ht="12" customHeight="1" x14ac:dyDescent="0.2">
      <c r="A154" s="58"/>
      <c r="B154" s="63"/>
      <c r="C154" s="31" t="s">
        <v>116</v>
      </c>
      <c r="D154" s="35" t="s">
        <v>20</v>
      </c>
      <c r="E154" s="68">
        <v>20520</v>
      </c>
      <c r="F154" s="68">
        <v>5035</v>
      </c>
      <c r="G154" s="68"/>
      <c r="H154" s="68">
        <f t="shared" si="15"/>
        <v>25555</v>
      </c>
    </row>
    <row r="155" spans="1:8" s="42" customFormat="1" ht="12" customHeight="1" x14ac:dyDescent="0.2">
      <c r="A155" s="58"/>
      <c r="B155" s="63"/>
      <c r="C155" s="74">
        <v>4240</v>
      </c>
      <c r="D155" s="67" t="s">
        <v>50</v>
      </c>
      <c r="E155" s="68">
        <v>10028</v>
      </c>
      <c r="F155" s="68">
        <v>335</v>
      </c>
      <c r="G155" s="68"/>
      <c r="H155" s="68">
        <f t="shared" si="15"/>
        <v>10363</v>
      </c>
    </row>
    <row r="156" spans="1:8" s="42" customFormat="1" ht="12" customHeight="1" x14ac:dyDescent="0.2">
      <c r="A156" s="58"/>
      <c r="B156" s="63"/>
      <c r="C156" s="74">
        <v>4260</v>
      </c>
      <c r="D156" s="67" t="s">
        <v>21</v>
      </c>
      <c r="E156" s="68">
        <v>95528</v>
      </c>
      <c r="F156" s="68">
        <v>4364</v>
      </c>
      <c r="G156" s="68"/>
      <c r="H156" s="68">
        <f t="shared" si="15"/>
        <v>99892</v>
      </c>
    </row>
    <row r="157" spans="1:8" s="42" customFormat="1" ht="12" customHeight="1" x14ac:dyDescent="0.2">
      <c r="A157" s="58"/>
      <c r="B157" s="63"/>
      <c r="C157" s="74">
        <v>4270</v>
      </c>
      <c r="D157" s="67" t="s">
        <v>64</v>
      </c>
      <c r="E157" s="68">
        <v>8187</v>
      </c>
      <c r="F157" s="68">
        <v>504</v>
      </c>
      <c r="G157" s="68"/>
      <c r="H157" s="68">
        <f t="shared" si="15"/>
        <v>8691</v>
      </c>
    </row>
    <row r="158" spans="1:8" s="42" customFormat="1" ht="12" customHeight="1" x14ac:dyDescent="0.2">
      <c r="A158" s="58"/>
      <c r="B158" s="63"/>
      <c r="C158" s="74">
        <v>4440</v>
      </c>
      <c r="D158" s="67" t="s">
        <v>111</v>
      </c>
      <c r="E158" s="68">
        <v>28011</v>
      </c>
      <c r="F158" s="68">
        <v>6057</v>
      </c>
      <c r="G158" s="68"/>
      <c r="H158" s="68">
        <f t="shared" si="15"/>
        <v>34068</v>
      </c>
    </row>
    <row r="159" spans="1:8" s="42" customFormat="1" ht="12" customHeight="1" x14ac:dyDescent="0.2">
      <c r="A159" s="58"/>
      <c r="B159" s="63"/>
      <c r="C159" s="74">
        <v>4710</v>
      </c>
      <c r="D159" s="35" t="s">
        <v>115</v>
      </c>
      <c r="E159" s="68">
        <v>9000</v>
      </c>
      <c r="F159" s="68">
        <v>2468</v>
      </c>
      <c r="G159" s="68"/>
      <c r="H159" s="68">
        <f t="shared" si="15"/>
        <v>11468</v>
      </c>
    </row>
    <row r="160" spans="1:8" s="42" customFormat="1" ht="12" customHeight="1" x14ac:dyDescent="0.2">
      <c r="A160" s="58"/>
      <c r="B160" s="63">
        <v>80104</v>
      </c>
      <c r="C160" s="53"/>
      <c r="D160" s="64" t="s">
        <v>14</v>
      </c>
      <c r="E160" s="66">
        <v>34875580</v>
      </c>
      <c r="F160" s="66">
        <f>SUM(F161)</f>
        <v>0</v>
      </c>
      <c r="G160" s="66">
        <f>SUM(G161)</f>
        <v>174623</v>
      </c>
      <c r="H160" s="65">
        <f>SUM(E160+F160-G160)</f>
        <v>34700957</v>
      </c>
    </row>
    <row r="161" spans="1:8" s="42" customFormat="1" ht="12" customHeight="1" x14ac:dyDescent="0.2">
      <c r="A161" s="58"/>
      <c r="B161" s="63"/>
      <c r="C161" s="53"/>
      <c r="D161" s="276" t="s">
        <v>13</v>
      </c>
      <c r="E161" s="235">
        <v>25857047</v>
      </c>
      <c r="F161" s="235">
        <f>SUM(F162:F171)</f>
        <v>0</v>
      </c>
      <c r="G161" s="235">
        <f>SUM(G162:G171)</f>
        <v>174623</v>
      </c>
      <c r="H161" s="230">
        <f>SUM(E161+F161-G161)</f>
        <v>25682424</v>
      </c>
    </row>
    <row r="162" spans="1:8" s="42" customFormat="1" ht="12" customHeight="1" x14ac:dyDescent="0.2">
      <c r="A162" s="58"/>
      <c r="B162" s="63"/>
      <c r="C162" s="74">
        <v>4010</v>
      </c>
      <c r="D162" s="67" t="s">
        <v>26</v>
      </c>
      <c r="E162" s="69">
        <v>16366221</v>
      </c>
      <c r="F162" s="68"/>
      <c r="G162" s="68">
        <v>123381</v>
      </c>
      <c r="H162" s="68">
        <f t="shared" ref="H162:H171" si="16">SUM(E162+F162-G162)</f>
        <v>16242840</v>
      </c>
    </row>
    <row r="163" spans="1:8" s="42" customFormat="1" ht="12" customHeight="1" x14ac:dyDescent="0.2">
      <c r="A163" s="58"/>
      <c r="B163" s="63"/>
      <c r="C163" s="74">
        <v>4040</v>
      </c>
      <c r="D163" s="67" t="s">
        <v>51</v>
      </c>
      <c r="E163" s="69">
        <v>1532338</v>
      </c>
      <c r="F163" s="68"/>
      <c r="G163" s="68">
        <v>6893</v>
      </c>
      <c r="H163" s="68">
        <f t="shared" si="16"/>
        <v>1525445</v>
      </c>
    </row>
    <row r="164" spans="1:8" s="42" customFormat="1" ht="12" customHeight="1" x14ac:dyDescent="0.2">
      <c r="A164" s="58"/>
      <c r="B164" s="63"/>
      <c r="C164" s="74">
        <v>4110</v>
      </c>
      <c r="D164" s="67" t="s">
        <v>63</v>
      </c>
      <c r="E164" s="68">
        <v>3654548</v>
      </c>
      <c r="F164" s="68"/>
      <c r="G164" s="68">
        <v>22394</v>
      </c>
      <c r="H164" s="68">
        <f t="shared" si="16"/>
        <v>3632154</v>
      </c>
    </row>
    <row r="165" spans="1:8" s="42" customFormat="1" ht="12" customHeight="1" x14ac:dyDescent="0.2">
      <c r="A165" s="58"/>
      <c r="B165" s="63"/>
      <c r="C165" s="74">
        <v>4120</v>
      </c>
      <c r="D165" s="67" t="s">
        <v>79</v>
      </c>
      <c r="E165" s="68">
        <v>476719</v>
      </c>
      <c r="F165" s="68"/>
      <c r="G165" s="68">
        <v>3192</v>
      </c>
      <c r="H165" s="68">
        <f t="shared" si="16"/>
        <v>473527</v>
      </c>
    </row>
    <row r="166" spans="1:8" s="42" customFormat="1" ht="12" customHeight="1" x14ac:dyDescent="0.2">
      <c r="A166" s="58"/>
      <c r="B166" s="63"/>
      <c r="C166" s="31" t="s">
        <v>116</v>
      </c>
      <c r="D166" s="35" t="s">
        <v>20</v>
      </c>
      <c r="E166" s="68">
        <v>505976</v>
      </c>
      <c r="F166" s="68"/>
      <c r="G166" s="68">
        <v>5035</v>
      </c>
      <c r="H166" s="68">
        <f t="shared" si="16"/>
        <v>500941</v>
      </c>
    </row>
    <row r="167" spans="1:8" s="42" customFormat="1" ht="12" customHeight="1" x14ac:dyDescent="0.2">
      <c r="A167" s="58"/>
      <c r="B167" s="63"/>
      <c r="C167" s="74">
        <v>4240</v>
      </c>
      <c r="D167" s="67" t="s">
        <v>50</v>
      </c>
      <c r="E167" s="68">
        <v>84537</v>
      </c>
      <c r="F167" s="68"/>
      <c r="G167" s="68">
        <v>335</v>
      </c>
      <c r="H167" s="68">
        <f t="shared" si="16"/>
        <v>84202</v>
      </c>
    </row>
    <row r="168" spans="1:8" s="42" customFormat="1" ht="12" customHeight="1" x14ac:dyDescent="0.2">
      <c r="A168" s="58"/>
      <c r="B168" s="63"/>
      <c r="C168" s="74">
        <v>4260</v>
      </c>
      <c r="D168" s="67" t="s">
        <v>21</v>
      </c>
      <c r="E168" s="68">
        <v>1210915</v>
      </c>
      <c r="F168" s="68"/>
      <c r="G168" s="68">
        <v>4364</v>
      </c>
      <c r="H168" s="68">
        <f t="shared" si="16"/>
        <v>1206551</v>
      </c>
    </row>
    <row r="169" spans="1:8" s="42" customFormat="1" ht="12" customHeight="1" x14ac:dyDescent="0.2">
      <c r="A169" s="58"/>
      <c r="B169" s="63"/>
      <c r="C169" s="74">
        <v>4270</v>
      </c>
      <c r="D169" s="67" t="s">
        <v>64</v>
      </c>
      <c r="E169" s="68">
        <v>191496</v>
      </c>
      <c r="F169" s="68"/>
      <c r="G169" s="68">
        <v>504</v>
      </c>
      <c r="H169" s="68">
        <f t="shared" si="16"/>
        <v>190992</v>
      </c>
    </row>
    <row r="170" spans="1:8" s="42" customFormat="1" ht="12" customHeight="1" x14ac:dyDescent="0.2">
      <c r="A170" s="58"/>
      <c r="B170" s="63"/>
      <c r="C170" s="74">
        <v>4440</v>
      </c>
      <c r="D170" s="67" t="s">
        <v>111</v>
      </c>
      <c r="E170" s="68">
        <v>947195</v>
      </c>
      <c r="F170" s="68"/>
      <c r="G170" s="68">
        <v>6057</v>
      </c>
      <c r="H170" s="68">
        <f t="shared" si="16"/>
        <v>941138</v>
      </c>
    </row>
    <row r="171" spans="1:8" s="42" customFormat="1" ht="12" customHeight="1" x14ac:dyDescent="0.2">
      <c r="A171" s="58"/>
      <c r="B171" s="63"/>
      <c r="C171" s="74">
        <v>4710</v>
      </c>
      <c r="D171" s="35" t="s">
        <v>115</v>
      </c>
      <c r="E171" s="68">
        <v>319630</v>
      </c>
      <c r="F171" s="68"/>
      <c r="G171" s="68">
        <v>2468</v>
      </c>
      <c r="H171" s="68">
        <f t="shared" si="16"/>
        <v>317162</v>
      </c>
    </row>
    <row r="172" spans="1:8" s="42" customFormat="1" ht="12" customHeight="1" x14ac:dyDescent="0.2">
      <c r="A172" s="58"/>
      <c r="B172" s="63">
        <v>80115</v>
      </c>
      <c r="C172" s="53"/>
      <c r="D172" s="64" t="s">
        <v>57</v>
      </c>
      <c r="E172" s="65">
        <v>35449954</v>
      </c>
      <c r="F172" s="66">
        <f>SUM(F173)</f>
        <v>0</v>
      </c>
      <c r="G172" s="66">
        <f>SUM(G173)</f>
        <v>4914</v>
      </c>
      <c r="H172" s="65">
        <f>SUM(E172+F172-G172)</f>
        <v>35445040</v>
      </c>
    </row>
    <row r="173" spans="1:8" s="42" customFormat="1" ht="12" customHeight="1" x14ac:dyDescent="0.2">
      <c r="A173" s="58"/>
      <c r="B173" s="59"/>
      <c r="C173" s="53"/>
      <c r="D173" s="276" t="s">
        <v>13</v>
      </c>
      <c r="E173" s="235">
        <v>32650010</v>
      </c>
      <c r="F173" s="235">
        <f>SUM(F174:F174)</f>
        <v>0</v>
      </c>
      <c r="G173" s="235">
        <f>SUM(G174:G174)</f>
        <v>4914</v>
      </c>
      <c r="H173" s="235">
        <f t="shared" ref="H173:H174" si="17">SUM(E173+F173-G173)</f>
        <v>32645096</v>
      </c>
    </row>
    <row r="174" spans="1:8" s="42" customFormat="1" ht="12" customHeight="1" x14ac:dyDescent="0.2">
      <c r="A174" s="75"/>
      <c r="B174" s="76"/>
      <c r="C174" s="77">
        <v>4040</v>
      </c>
      <c r="D174" s="64" t="s">
        <v>51</v>
      </c>
      <c r="E174" s="65">
        <v>2204001</v>
      </c>
      <c r="F174" s="65"/>
      <c r="G174" s="66">
        <v>4914</v>
      </c>
      <c r="H174" s="66">
        <f t="shared" si="17"/>
        <v>2199087</v>
      </c>
    </row>
    <row r="175" spans="1:8" s="42" customFormat="1" ht="12" customHeight="1" x14ac:dyDescent="0.2">
      <c r="A175" s="58"/>
      <c r="B175" s="63">
        <v>80134</v>
      </c>
      <c r="C175" s="53"/>
      <c r="D175" s="64" t="s">
        <v>58</v>
      </c>
      <c r="E175" s="65">
        <v>7956778</v>
      </c>
      <c r="F175" s="66">
        <f>SUM(F176)</f>
        <v>35282</v>
      </c>
      <c r="G175" s="66">
        <f>SUM(G176)</f>
        <v>0</v>
      </c>
      <c r="H175" s="65">
        <f>SUM(E175+F175-G175)</f>
        <v>7992060</v>
      </c>
    </row>
    <row r="176" spans="1:8" s="42" customFormat="1" ht="12" customHeight="1" x14ac:dyDescent="0.2">
      <c r="A176" s="58"/>
      <c r="B176" s="59"/>
      <c r="C176" s="53"/>
      <c r="D176" s="276" t="s">
        <v>13</v>
      </c>
      <c r="E176" s="235">
        <v>7794522</v>
      </c>
      <c r="F176" s="235">
        <f>SUM(F177:F177)</f>
        <v>35282</v>
      </c>
      <c r="G176" s="235">
        <f>SUM(G177:G177)</f>
        <v>0</v>
      </c>
      <c r="H176" s="235">
        <f t="shared" ref="H176:H177" si="18">SUM(E176+F176-G176)</f>
        <v>7829804</v>
      </c>
    </row>
    <row r="177" spans="1:8" s="42" customFormat="1" ht="12" customHeight="1" x14ac:dyDescent="0.2">
      <c r="A177" s="58"/>
      <c r="B177" s="59"/>
      <c r="C177" s="74">
        <v>3020</v>
      </c>
      <c r="D177" s="67" t="s">
        <v>65</v>
      </c>
      <c r="E177" s="69">
        <v>23887</v>
      </c>
      <c r="F177" s="69">
        <v>35282</v>
      </c>
      <c r="G177" s="68"/>
      <c r="H177" s="68">
        <f t="shared" si="18"/>
        <v>59169</v>
      </c>
    </row>
    <row r="178" spans="1:8" s="42" customFormat="1" ht="12" customHeight="1" x14ac:dyDescent="0.2">
      <c r="A178" s="58"/>
      <c r="B178" s="34">
        <v>80146</v>
      </c>
      <c r="C178" s="31"/>
      <c r="D178" s="64" t="s">
        <v>80</v>
      </c>
      <c r="E178" s="65">
        <v>1363704</v>
      </c>
      <c r="F178" s="66">
        <f>SUM(F179,F186)</f>
        <v>618477</v>
      </c>
      <c r="G178" s="66">
        <f>SUM(G179,G186)</f>
        <v>618477</v>
      </c>
      <c r="H178" s="65">
        <f>SUM(E178+F178-G178)</f>
        <v>1363704</v>
      </c>
    </row>
    <row r="179" spans="1:8" s="42" customFormat="1" ht="12" customHeight="1" x14ac:dyDescent="0.2">
      <c r="A179" s="58"/>
      <c r="B179" s="63"/>
      <c r="C179" s="53"/>
      <c r="D179" s="276" t="s">
        <v>13</v>
      </c>
      <c r="E179" s="230">
        <v>375155</v>
      </c>
      <c r="F179" s="275">
        <f>SUM(F180:F185)</f>
        <v>618477</v>
      </c>
      <c r="G179" s="275">
        <f>SUM(G180:G185)</f>
        <v>1</v>
      </c>
      <c r="H179" s="235">
        <f t="shared" ref="H179:H187" si="19">SUM(E179+F179-G179)</f>
        <v>993631</v>
      </c>
    </row>
    <row r="180" spans="1:8" s="42" customFormat="1" ht="12" customHeight="1" x14ac:dyDescent="0.2">
      <c r="A180" s="58"/>
      <c r="B180" s="63"/>
      <c r="C180" s="74">
        <v>4040</v>
      </c>
      <c r="D180" s="67" t="s">
        <v>51</v>
      </c>
      <c r="E180" s="83">
        <v>32507</v>
      </c>
      <c r="F180" s="73">
        <v>1</v>
      </c>
      <c r="G180" s="73"/>
      <c r="H180" s="68">
        <f t="shared" si="19"/>
        <v>32508</v>
      </c>
    </row>
    <row r="181" spans="1:8" s="42" customFormat="1" ht="12" customHeight="1" x14ac:dyDescent="0.2">
      <c r="A181" s="58"/>
      <c r="B181" s="63"/>
      <c r="C181" s="74">
        <v>4110</v>
      </c>
      <c r="D181" s="67" t="s">
        <v>63</v>
      </c>
      <c r="E181" s="83">
        <v>50536</v>
      </c>
      <c r="F181" s="73"/>
      <c r="G181" s="73">
        <v>1</v>
      </c>
      <c r="H181" s="68">
        <f t="shared" si="19"/>
        <v>50535</v>
      </c>
    </row>
    <row r="182" spans="1:8" s="42" customFormat="1" ht="11.45" customHeight="1" x14ac:dyDescent="0.2">
      <c r="A182" s="58"/>
      <c r="B182" s="63"/>
      <c r="C182" s="74">
        <v>4300</v>
      </c>
      <c r="D182" s="67" t="s">
        <v>22</v>
      </c>
      <c r="E182" s="69">
        <v>0</v>
      </c>
      <c r="F182" s="73">
        <v>207781</v>
      </c>
      <c r="G182" s="73"/>
      <c r="H182" s="68">
        <f t="shared" si="19"/>
        <v>207781</v>
      </c>
    </row>
    <row r="183" spans="1:8" s="42" customFormat="1" ht="11.45" customHeight="1" x14ac:dyDescent="0.2">
      <c r="A183" s="58"/>
      <c r="B183" s="63"/>
      <c r="C183" s="74">
        <v>4410</v>
      </c>
      <c r="D183" s="35" t="s">
        <v>236</v>
      </c>
      <c r="E183" s="69">
        <v>0</v>
      </c>
      <c r="F183" s="73">
        <v>55750</v>
      </c>
      <c r="G183" s="73"/>
      <c r="H183" s="68">
        <f t="shared" si="19"/>
        <v>55750</v>
      </c>
    </row>
    <row r="184" spans="1:8" s="42" customFormat="1" ht="11.45" customHeight="1" x14ac:dyDescent="0.2">
      <c r="A184" s="58"/>
      <c r="B184" s="63"/>
      <c r="C184" s="74">
        <v>4700</v>
      </c>
      <c r="D184" s="35" t="s">
        <v>118</v>
      </c>
      <c r="E184" s="73"/>
      <c r="F184" s="73"/>
      <c r="G184" s="73"/>
      <c r="H184" s="68"/>
    </row>
    <row r="185" spans="1:8" s="42" customFormat="1" ht="11.45" customHeight="1" x14ac:dyDescent="0.2">
      <c r="A185" s="58"/>
      <c r="B185" s="63"/>
      <c r="C185" s="74"/>
      <c r="D185" s="35" t="s">
        <v>119</v>
      </c>
      <c r="E185" s="73">
        <v>0</v>
      </c>
      <c r="F185" s="73">
        <v>354945</v>
      </c>
      <c r="G185" s="73"/>
      <c r="H185" s="68">
        <f t="shared" si="19"/>
        <v>354945</v>
      </c>
    </row>
    <row r="186" spans="1:8" s="42" customFormat="1" ht="12" customHeight="1" x14ac:dyDescent="0.2">
      <c r="A186" s="58"/>
      <c r="B186" s="63"/>
      <c r="C186" s="60"/>
      <c r="D186" s="274" t="s">
        <v>108</v>
      </c>
      <c r="E186" s="235">
        <v>988549</v>
      </c>
      <c r="F186" s="235">
        <f>SUM(F187:F187)</f>
        <v>0</v>
      </c>
      <c r="G186" s="235">
        <f>SUM(G187:G187)</f>
        <v>618476</v>
      </c>
      <c r="H186" s="235">
        <f t="shared" si="19"/>
        <v>370073</v>
      </c>
    </row>
    <row r="187" spans="1:8" s="42" customFormat="1" ht="12" customHeight="1" x14ac:dyDescent="0.2">
      <c r="A187" s="58"/>
      <c r="B187" s="63"/>
      <c r="C187" s="74">
        <v>4300</v>
      </c>
      <c r="D187" s="67" t="s">
        <v>22</v>
      </c>
      <c r="E187" s="68">
        <v>988549</v>
      </c>
      <c r="F187" s="68"/>
      <c r="G187" s="68">
        <v>618476</v>
      </c>
      <c r="H187" s="68">
        <f t="shared" si="19"/>
        <v>370073</v>
      </c>
    </row>
    <row r="188" spans="1:8" s="42" customFormat="1" ht="12" customHeight="1" x14ac:dyDescent="0.2">
      <c r="A188" s="58"/>
      <c r="B188" s="63">
        <v>80149</v>
      </c>
      <c r="C188" s="31"/>
      <c r="D188" s="35" t="s">
        <v>237</v>
      </c>
      <c r="E188" s="68"/>
      <c r="F188" s="68"/>
      <c r="G188" s="68"/>
      <c r="H188" s="68"/>
    </row>
    <row r="189" spans="1:8" s="42" customFormat="1" ht="11.45" customHeight="1" x14ac:dyDescent="0.2">
      <c r="A189" s="58"/>
      <c r="B189" s="63"/>
      <c r="C189" s="31"/>
      <c r="D189" s="35" t="s">
        <v>238</v>
      </c>
      <c r="E189" s="68"/>
      <c r="F189" s="68"/>
      <c r="G189" s="68"/>
      <c r="H189" s="68"/>
    </row>
    <row r="190" spans="1:8" s="42" customFormat="1" ht="11.45" customHeight="1" x14ac:dyDescent="0.2">
      <c r="A190" s="58"/>
      <c r="B190" s="63"/>
      <c r="C190" s="31"/>
      <c r="D190" s="35" t="s">
        <v>239</v>
      </c>
      <c r="E190" s="68"/>
      <c r="F190" s="68"/>
      <c r="G190" s="68"/>
      <c r="H190" s="68"/>
    </row>
    <row r="191" spans="1:8" s="42" customFormat="1" ht="11.45" customHeight="1" x14ac:dyDescent="0.2">
      <c r="A191" s="58"/>
      <c r="B191" s="63"/>
      <c r="C191" s="53"/>
      <c r="D191" s="64" t="s">
        <v>240</v>
      </c>
      <c r="E191" s="65">
        <v>3913973</v>
      </c>
      <c r="F191" s="66">
        <f>SUM(F192)</f>
        <v>10000</v>
      </c>
      <c r="G191" s="66">
        <f>SUM(G192)</f>
        <v>0</v>
      </c>
      <c r="H191" s="65">
        <f>SUM(E191+F191-G191)</f>
        <v>3923973</v>
      </c>
    </row>
    <row r="192" spans="1:8" s="42" customFormat="1" ht="12" customHeight="1" x14ac:dyDescent="0.2">
      <c r="A192" s="58"/>
      <c r="B192" s="59"/>
      <c r="C192" s="53"/>
      <c r="D192" s="276" t="s">
        <v>13</v>
      </c>
      <c r="E192" s="235">
        <v>1773066</v>
      </c>
      <c r="F192" s="235">
        <f>SUM(F193:F193)</f>
        <v>10000</v>
      </c>
      <c r="G192" s="235">
        <f>SUM(G193:G193)</f>
        <v>0</v>
      </c>
      <c r="H192" s="235">
        <f t="shared" ref="H192:H193" si="20">SUM(E192+F192-G192)</f>
        <v>1783066</v>
      </c>
    </row>
    <row r="193" spans="1:8" s="42" customFormat="1" ht="12" customHeight="1" x14ac:dyDescent="0.2">
      <c r="A193" s="58"/>
      <c r="B193" s="59"/>
      <c r="C193" s="74">
        <v>4240</v>
      </c>
      <c r="D193" s="67" t="s">
        <v>50</v>
      </c>
      <c r="E193" s="69">
        <v>41227</v>
      </c>
      <c r="F193" s="69">
        <v>10000</v>
      </c>
      <c r="G193" s="68"/>
      <c r="H193" s="68">
        <f t="shared" si="20"/>
        <v>51227</v>
      </c>
    </row>
    <row r="194" spans="1:8" s="42" customFormat="1" ht="12" customHeight="1" x14ac:dyDescent="0.2">
      <c r="A194" s="58"/>
      <c r="B194" s="63">
        <v>80152</v>
      </c>
      <c r="C194" s="31"/>
      <c r="D194" s="35" t="s">
        <v>237</v>
      </c>
      <c r="E194" s="68"/>
      <c r="F194" s="68"/>
      <c r="G194" s="68"/>
      <c r="H194" s="68"/>
    </row>
    <row r="195" spans="1:8" s="42" customFormat="1" ht="11.45" customHeight="1" x14ac:dyDescent="0.2">
      <c r="A195" s="58"/>
      <c r="B195" s="63"/>
      <c r="C195" s="31"/>
      <c r="D195" s="35" t="s">
        <v>241</v>
      </c>
      <c r="E195" s="68"/>
      <c r="F195" s="68"/>
      <c r="G195" s="68"/>
      <c r="H195" s="68"/>
    </row>
    <row r="196" spans="1:8" s="42" customFormat="1" ht="11.45" customHeight="1" x14ac:dyDescent="0.2">
      <c r="A196" s="58"/>
      <c r="B196" s="63"/>
      <c r="C196" s="31"/>
      <c r="D196" s="35" t="s">
        <v>242</v>
      </c>
      <c r="E196" s="68"/>
      <c r="F196" s="68"/>
      <c r="G196" s="68"/>
      <c r="H196" s="68"/>
    </row>
    <row r="197" spans="1:8" s="42" customFormat="1" ht="11.45" customHeight="1" x14ac:dyDescent="0.2">
      <c r="A197" s="58"/>
      <c r="B197" s="63"/>
      <c r="C197" s="31"/>
      <c r="D197" s="34" t="s">
        <v>243</v>
      </c>
      <c r="E197" s="68"/>
      <c r="F197" s="68"/>
      <c r="G197" s="68"/>
      <c r="H197" s="68"/>
    </row>
    <row r="198" spans="1:8" s="42" customFormat="1" ht="11.45" customHeight="1" x14ac:dyDescent="0.2">
      <c r="A198" s="58"/>
      <c r="B198" s="63"/>
      <c r="C198" s="31"/>
      <c r="D198" s="34" t="s">
        <v>244</v>
      </c>
      <c r="E198" s="68"/>
      <c r="F198" s="68"/>
      <c r="G198" s="68"/>
      <c r="H198" s="68"/>
    </row>
    <row r="199" spans="1:8" s="42" customFormat="1" ht="11.45" customHeight="1" x14ac:dyDescent="0.2">
      <c r="A199" s="58"/>
      <c r="B199" s="63"/>
      <c r="C199" s="31"/>
      <c r="D199" s="35" t="s">
        <v>245</v>
      </c>
      <c r="E199" s="68"/>
      <c r="F199" s="68"/>
      <c r="G199" s="68"/>
      <c r="H199" s="68"/>
    </row>
    <row r="200" spans="1:8" s="42" customFormat="1" ht="11.45" customHeight="1" x14ac:dyDescent="0.2">
      <c r="A200" s="58"/>
      <c r="B200" s="63"/>
      <c r="C200" s="31"/>
      <c r="D200" s="34" t="s">
        <v>246</v>
      </c>
      <c r="E200" s="68"/>
      <c r="F200" s="68"/>
      <c r="G200" s="68"/>
      <c r="H200" s="68"/>
    </row>
    <row r="201" spans="1:8" s="42" customFormat="1" ht="12" customHeight="1" x14ac:dyDescent="0.2">
      <c r="A201" s="58"/>
      <c r="B201" s="63"/>
      <c r="C201" s="53"/>
      <c r="D201" s="233" t="s">
        <v>247</v>
      </c>
      <c r="E201" s="65">
        <v>2773180</v>
      </c>
      <c r="F201" s="66">
        <f>SUM(F202)</f>
        <v>0</v>
      </c>
      <c r="G201" s="66">
        <f>SUM(G202)</f>
        <v>10000</v>
      </c>
      <c r="H201" s="65">
        <f>SUM(E201+F201-G201)</f>
        <v>2763180</v>
      </c>
    </row>
    <row r="202" spans="1:8" s="42" customFormat="1" ht="12" customHeight="1" x14ac:dyDescent="0.2">
      <c r="A202" s="58"/>
      <c r="B202" s="59"/>
      <c r="C202" s="53"/>
      <c r="D202" s="276" t="s">
        <v>13</v>
      </c>
      <c r="E202" s="235">
        <v>2463359</v>
      </c>
      <c r="F202" s="235">
        <f>SUM(F203:F203)</f>
        <v>0</v>
      </c>
      <c r="G202" s="235">
        <f>SUM(G203:G203)</f>
        <v>10000</v>
      </c>
      <c r="H202" s="235">
        <f t="shared" ref="H202:H203" si="21">SUM(E202+F202-G202)</f>
        <v>2453359</v>
      </c>
    </row>
    <row r="203" spans="1:8" s="42" customFormat="1" ht="12" customHeight="1" x14ac:dyDescent="0.2">
      <c r="A203" s="58"/>
      <c r="B203" s="59"/>
      <c r="C203" s="74">
        <v>4010</v>
      </c>
      <c r="D203" s="67" t="s">
        <v>26</v>
      </c>
      <c r="E203" s="69">
        <v>1895378</v>
      </c>
      <c r="F203" s="69"/>
      <c r="G203" s="68">
        <v>10000</v>
      </c>
      <c r="H203" s="68">
        <f t="shared" si="21"/>
        <v>1885378</v>
      </c>
    </row>
    <row r="204" spans="1:8" s="42" customFormat="1" ht="12" customHeight="1" x14ac:dyDescent="0.2">
      <c r="A204" s="84"/>
      <c r="B204" s="63">
        <v>80195</v>
      </c>
      <c r="C204" s="53"/>
      <c r="D204" s="64" t="s">
        <v>15</v>
      </c>
      <c r="E204" s="65">
        <v>33286021.670000002</v>
      </c>
      <c r="F204" s="66">
        <f>SUM(F205,F209)</f>
        <v>11543</v>
      </c>
      <c r="G204" s="66">
        <f>SUM(G205,G209)</f>
        <v>11543</v>
      </c>
      <c r="H204" s="65">
        <f>SUM(E204+F204-G204)</f>
        <v>33286021.670000002</v>
      </c>
    </row>
    <row r="205" spans="1:8" s="42" customFormat="1" ht="12" customHeight="1" x14ac:dyDescent="0.2">
      <c r="A205" s="84"/>
      <c r="B205" s="63"/>
      <c r="C205" s="31"/>
      <c r="D205" s="273" t="s">
        <v>248</v>
      </c>
      <c r="E205" s="230">
        <v>1606299</v>
      </c>
      <c r="F205" s="272">
        <f>SUM(F206:F207)</f>
        <v>1443</v>
      </c>
      <c r="G205" s="272">
        <f>SUM(G206:G207)</f>
        <v>1443</v>
      </c>
      <c r="H205" s="235">
        <f t="shared" ref="H205:H207" si="22">SUM(E205+F205-G205)</f>
        <v>1606299</v>
      </c>
    </row>
    <row r="206" spans="1:8" s="42" customFormat="1" ht="12" customHeight="1" x14ac:dyDescent="0.2">
      <c r="A206" s="84"/>
      <c r="B206" s="63"/>
      <c r="C206" s="31" t="s">
        <v>116</v>
      </c>
      <c r="D206" s="35" t="s">
        <v>20</v>
      </c>
      <c r="E206" s="83">
        <v>23705</v>
      </c>
      <c r="F206" s="73"/>
      <c r="G206" s="73">
        <v>1443</v>
      </c>
      <c r="H206" s="68">
        <f t="shared" si="22"/>
        <v>22262</v>
      </c>
    </row>
    <row r="207" spans="1:8" s="42" customFormat="1" ht="12" customHeight="1" x14ac:dyDescent="0.2">
      <c r="A207" s="84"/>
      <c r="B207" s="63"/>
      <c r="C207" s="74">
        <v>4300</v>
      </c>
      <c r="D207" s="67" t="s">
        <v>22</v>
      </c>
      <c r="E207" s="83">
        <v>10431</v>
      </c>
      <c r="F207" s="73">
        <v>1443</v>
      </c>
      <c r="G207" s="73"/>
      <c r="H207" s="68">
        <f t="shared" si="22"/>
        <v>11874</v>
      </c>
    </row>
    <row r="208" spans="1:8" s="42" customFormat="1" ht="12" customHeight="1" x14ac:dyDescent="0.2">
      <c r="A208" s="84"/>
      <c r="B208" s="63"/>
      <c r="C208" s="53"/>
      <c r="D208" s="278" t="s">
        <v>112</v>
      </c>
      <c r="E208" s="69"/>
      <c r="F208" s="68"/>
      <c r="G208" s="68"/>
      <c r="H208" s="69"/>
    </row>
    <row r="209" spans="1:8" s="42" customFormat="1" ht="12" customHeight="1" x14ac:dyDescent="0.2">
      <c r="A209" s="84"/>
      <c r="B209" s="63"/>
      <c r="C209" s="31"/>
      <c r="D209" s="271" t="s">
        <v>113</v>
      </c>
      <c r="E209" s="230">
        <v>124713.44</v>
      </c>
      <c r="F209" s="272">
        <f>SUM(F210:F215)</f>
        <v>10100</v>
      </c>
      <c r="G209" s="272">
        <f>SUM(G210:G215)</f>
        <v>10100</v>
      </c>
      <c r="H209" s="235">
        <f t="shared" ref="H209:H268" si="23">SUM(E209+F209-G209)</f>
        <v>124713.44</v>
      </c>
    </row>
    <row r="210" spans="1:8" s="42" customFormat="1" ht="11.45" customHeight="1" x14ac:dyDescent="0.2">
      <c r="A210" s="84"/>
      <c r="B210" s="63"/>
      <c r="C210" s="74">
        <v>4017</v>
      </c>
      <c r="D210" s="67" t="s">
        <v>26</v>
      </c>
      <c r="E210" s="83">
        <v>30026.05</v>
      </c>
      <c r="F210" s="73"/>
      <c r="G210" s="73">
        <v>2591</v>
      </c>
      <c r="H210" s="68">
        <f t="shared" si="23"/>
        <v>27435.05</v>
      </c>
    </row>
    <row r="211" spans="1:8" s="42" customFormat="1" ht="11.45" customHeight="1" x14ac:dyDescent="0.2">
      <c r="A211" s="84"/>
      <c r="B211" s="63"/>
      <c r="C211" s="74">
        <v>4117</v>
      </c>
      <c r="D211" s="67" t="s">
        <v>27</v>
      </c>
      <c r="E211" s="83">
        <v>7094.99</v>
      </c>
      <c r="F211" s="73"/>
      <c r="G211" s="73">
        <v>446</v>
      </c>
      <c r="H211" s="68">
        <f t="shared" si="23"/>
        <v>6648.99</v>
      </c>
    </row>
    <row r="212" spans="1:8" s="42" customFormat="1" ht="11.45" customHeight="1" x14ac:dyDescent="0.2">
      <c r="A212" s="84"/>
      <c r="B212" s="63"/>
      <c r="C212" s="74">
        <v>4127</v>
      </c>
      <c r="D212" s="67" t="s">
        <v>79</v>
      </c>
      <c r="E212" s="83">
        <v>1130</v>
      </c>
      <c r="F212" s="73"/>
      <c r="G212" s="73">
        <v>63</v>
      </c>
      <c r="H212" s="68">
        <f t="shared" si="23"/>
        <v>1067</v>
      </c>
    </row>
    <row r="213" spans="1:8" s="42" customFormat="1" ht="11.45" customHeight="1" x14ac:dyDescent="0.2">
      <c r="A213" s="84"/>
      <c r="B213" s="63"/>
      <c r="C213" s="74">
        <v>4177</v>
      </c>
      <c r="D213" s="67" t="s">
        <v>23</v>
      </c>
      <c r="E213" s="83">
        <v>27167</v>
      </c>
      <c r="F213" s="73"/>
      <c r="G213" s="73">
        <v>7000</v>
      </c>
      <c r="H213" s="68">
        <f t="shared" si="23"/>
        <v>20167</v>
      </c>
    </row>
    <row r="214" spans="1:8" s="42" customFormat="1" ht="11.45" customHeight="1" x14ac:dyDescent="0.2">
      <c r="A214" s="84"/>
      <c r="B214" s="63"/>
      <c r="C214" s="74">
        <v>4247</v>
      </c>
      <c r="D214" s="67" t="s">
        <v>50</v>
      </c>
      <c r="E214" s="83">
        <v>29393</v>
      </c>
      <c r="F214" s="73">
        <v>3100</v>
      </c>
      <c r="G214" s="73"/>
      <c r="H214" s="68">
        <f t="shared" si="23"/>
        <v>32493</v>
      </c>
    </row>
    <row r="215" spans="1:8" s="42" customFormat="1" ht="11.45" customHeight="1" x14ac:dyDescent="0.2">
      <c r="A215" s="84"/>
      <c r="B215" s="63"/>
      <c r="C215" s="74">
        <v>4307</v>
      </c>
      <c r="D215" s="67" t="s">
        <v>22</v>
      </c>
      <c r="E215" s="83">
        <v>9708</v>
      </c>
      <c r="F215" s="73">
        <v>7000</v>
      </c>
      <c r="G215" s="73"/>
      <c r="H215" s="73">
        <f t="shared" si="23"/>
        <v>16708</v>
      </c>
    </row>
    <row r="216" spans="1:8" s="42" customFormat="1" ht="12" customHeight="1" thickBot="1" x14ac:dyDescent="0.25">
      <c r="A216" s="60" t="s">
        <v>24</v>
      </c>
      <c r="B216" s="59"/>
      <c r="C216" s="60"/>
      <c r="D216" s="61" t="s">
        <v>16</v>
      </c>
      <c r="E216" s="57">
        <v>61032742.5</v>
      </c>
      <c r="F216" s="62">
        <f>SUM(F218,F221)</f>
        <v>389527</v>
      </c>
      <c r="G216" s="62">
        <f>SUM(G218,G221)</f>
        <v>3710</v>
      </c>
      <c r="H216" s="57">
        <f t="shared" si="23"/>
        <v>61418559.5</v>
      </c>
    </row>
    <row r="217" spans="1:8" s="42" customFormat="1" ht="12" customHeight="1" thickTop="1" x14ac:dyDescent="0.2">
      <c r="A217" s="60"/>
      <c r="B217" s="63">
        <v>85214</v>
      </c>
      <c r="C217" s="60"/>
      <c r="D217" s="71" t="s">
        <v>197</v>
      </c>
      <c r="E217" s="83"/>
      <c r="F217" s="73"/>
      <c r="G217" s="73"/>
      <c r="H217" s="68"/>
    </row>
    <row r="218" spans="1:8" s="42" customFormat="1" ht="12" customHeight="1" x14ac:dyDescent="0.2">
      <c r="A218" s="60"/>
      <c r="B218" s="63"/>
      <c r="C218" s="53"/>
      <c r="D218" s="87" t="s">
        <v>198</v>
      </c>
      <c r="E218" s="86">
        <v>9339435</v>
      </c>
      <c r="F218" s="65">
        <f>SUM(F219)</f>
        <v>0</v>
      </c>
      <c r="G218" s="65">
        <f>SUM(G219)</f>
        <v>3710</v>
      </c>
      <c r="H218" s="65">
        <f t="shared" ref="H218:H220" si="24">SUM(E218+F218-G218)</f>
        <v>9335725</v>
      </c>
    </row>
    <row r="219" spans="1:8" s="42" customFormat="1" ht="12" customHeight="1" x14ac:dyDescent="0.2">
      <c r="A219" s="60"/>
      <c r="B219" s="59"/>
      <c r="C219" s="53"/>
      <c r="D219" s="276" t="s">
        <v>25</v>
      </c>
      <c r="E219" s="228">
        <v>9292240</v>
      </c>
      <c r="F219" s="275">
        <f>SUM(F220:F220)</f>
        <v>0</v>
      </c>
      <c r="G219" s="275">
        <f>SUM(G220:G220)</f>
        <v>3710</v>
      </c>
      <c r="H219" s="230">
        <f t="shared" si="24"/>
        <v>9288530</v>
      </c>
    </row>
    <row r="220" spans="1:8" s="42" customFormat="1" ht="11.25" customHeight="1" x14ac:dyDescent="0.2">
      <c r="A220" s="60"/>
      <c r="B220" s="59"/>
      <c r="C220" s="74">
        <v>3110</v>
      </c>
      <c r="D220" s="67" t="s">
        <v>249</v>
      </c>
      <c r="E220" s="83">
        <v>9203940</v>
      </c>
      <c r="F220" s="73"/>
      <c r="G220" s="73">
        <v>3710</v>
      </c>
      <c r="H220" s="68">
        <f t="shared" si="24"/>
        <v>9200230</v>
      </c>
    </row>
    <row r="221" spans="1:8" s="42" customFormat="1" ht="12" customHeight="1" x14ac:dyDescent="0.2">
      <c r="A221" s="60"/>
      <c r="B221" s="63">
        <v>85295</v>
      </c>
      <c r="C221" s="53"/>
      <c r="D221" s="64" t="s">
        <v>15</v>
      </c>
      <c r="E221" s="86">
        <v>3846595.5</v>
      </c>
      <c r="F221" s="65">
        <f>SUM(F222,F241,F260)</f>
        <v>389527</v>
      </c>
      <c r="G221" s="65">
        <f>SUM(G222,G260)</f>
        <v>0</v>
      </c>
      <c r="H221" s="65">
        <f t="shared" si="23"/>
        <v>4236122.5</v>
      </c>
    </row>
    <row r="222" spans="1:8" s="42" customFormat="1" ht="22.15" customHeight="1" x14ac:dyDescent="0.2">
      <c r="A222" s="60"/>
      <c r="B222" s="59"/>
      <c r="C222" s="53"/>
      <c r="D222" s="279" t="s">
        <v>250</v>
      </c>
      <c r="E222" s="230">
        <v>0</v>
      </c>
      <c r="F222" s="275">
        <f>SUM(F223:F240)</f>
        <v>49999.999999999993</v>
      </c>
      <c r="G222" s="275">
        <f>SUM(G223:G240)</f>
        <v>0</v>
      </c>
      <c r="H222" s="230">
        <f t="shared" si="23"/>
        <v>49999.999999999993</v>
      </c>
    </row>
    <row r="223" spans="1:8" s="42" customFormat="1" ht="11.45" customHeight="1" x14ac:dyDescent="0.2">
      <c r="A223" s="60"/>
      <c r="B223" s="59"/>
      <c r="C223" s="74">
        <v>4017</v>
      </c>
      <c r="D223" s="67" t="s">
        <v>26</v>
      </c>
      <c r="E223" s="83">
        <v>0</v>
      </c>
      <c r="F223" s="73">
        <v>20418.849999999999</v>
      </c>
      <c r="G223" s="73"/>
      <c r="H223" s="68">
        <f t="shared" si="23"/>
        <v>20418.849999999999</v>
      </c>
    </row>
    <row r="224" spans="1:8" s="42" customFormat="1" ht="11.45" customHeight="1" x14ac:dyDescent="0.2">
      <c r="A224" s="60"/>
      <c r="B224" s="59"/>
      <c r="C224" s="74">
        <v>4019</v>
      </c>
      <c r="D224" s="67" t="s">
        <v>26</v>
      </c>
      <c r="E224" s="83">
        <v>0</v>
      </c>
      <c r="F224" s="73">
        <v>3603.33</v>
      </c>
      <c r="G224" s="73"/>
      <c r="H224" s="68">
        <f t="shared" si="23"/>
        <v>3603.33</v>
      </c>
    </row>
    <row r="225" spans="1:8" s="42" customFormat="1" ht="11.45" customHeight="1" x14ac:dyDescent="0.2">
      <c r="A225" s="60"/>
      <c r="B225" s="59"/>
      <c r="C225" s="74">
        <v>4117</v>
      </c>
      <c r="D225" s="67" t="s">
        <v>27</v>
      </c>
      <c r="E225" s="83">
        <v>0</v>
      </c>
      <c r="F225" s="73">
        <v>3936.44</v>
      </c>
      <c r="G225" s="73"/>
      <c r="H225" s="68">
        <f t="shared" si="23"/>
        <v>3936.44</v>
      </c>
    </row>
    <row r="226" spans="1:8" s="42" customFormat="1" ht="11.45" customHeight="1" x14ac:dyDescent="0.2">
      <c r="A226" s="60"/>
      <c r="B226" s="59"/>
      <c r="C226" s="74">
        <v>4119</v>
      </c>
      <c r="D226" s="67" t="s">
        <v>27</v>
      </c>
      <c r="E226" s="83">
        <v>0</v>
      </c>
      <c r="F226" s="73">
        <v>694.67</v>
      </c>
      <c r="G226" s="73"/>
      <c r="H226" s="68">
        <f t="shared" si="23"/>
        <v>694.67</v>
      </c>
    </row>
    <row r="227" spans="1:8" s="42" customFormat="1" ht="11.45" customHeight="1" x14ac:dyDescent="0.2">
      <c r="A227" s="60"/>
      <c r="B227" s="59"/>
      <c r="C227" s="74">
        <v>4127</v>
      </c>
      <c r="D227" s="67" t="s">
        <v>79</v>
      </c>
      <c r="E227" s="83">
        <v>0</v>
      </c>
      <c r="F227" s="73">
        <v>552.36</v>
      </c>
      <c r="G227" s="73"/>
      <c r="H227" s="68">
        <f t="shared" si="23"/>
        <v>552.36</v>
      </c>
    </row>
    <row r="228" spans="1:8" s="42" customFormat="1" ht="11.45" customHeight="1" x14ac:dyDescent="0.2">
      <c r="A228" s="60"/>
      <c r="B228" s="59"/>
      <c r="C228" s="74">
        <v>4129</v>
      </c>
      <c r="D228" s="67" t="s">
        <v>79</v>
      </c>
      <c r="E228" s="83">
        <v>0</v>
      </c>
      <c r="F228" s="73">
        <v>97.48</v>
      </c>
      <c r="G228" s="73"/>
      <c r="H228" s="68">
        <f t="shared" si="23"/>
        <v>97.48</v>
      </c>
    </row>
    <row r="229" spans="1:8" s="42" customFormat="1" ht="11.45" customHeight="1" x14ac:dyDescent="0.2">
      <c r="A229" s="60"/>
      <c r="B229" s="59"/>
      <c r="C229" s="74">
        <v>4177</v>
      </c>
      <c r="D229" s="67" t="s">
        <v>23</v>
      </c>
      <c r="E229" s="83">
        <v>0</v>
      </c>
      <c r="F229" s="73">
        <v>2126.59</v>
      </c>
      <c r="G229" s="73"/>
      <c r="H229" s="68">
        <f t="shared" si="23"/>
        <v>2126.59</v>
      </c>
    </row>
    <row r="230" spans="1:8" s="42" customFormat="1" ht="11.45" customHeight="1" x14ac:dyDescent="0.2">
      <c r="A230" s="60"/>
      <c r="B230" s="59"/>
      <c r="C230" s="74">
        <v>4179</v>
      </c>
      <c r="D230" s="67" t="s">
        <v>23</v>
      </c>
      <c r="E230" s="83">
        <v>0</v>
      </c>
      <c r="F230" s="73">
        <v>375.28</v>
      </c>
      <c r="G230" s="73"/>
      <c r="H230" s="68">
        <f t="shared" si="23"/>
        <v>375.28</v>
      </c>
    </row>
    <row r="231" spans="1:8" s="42" customFormat="1" ht="11.45" customHeight="1" x14ac:dyDescent="0.2">
      <c r="A231" s="60"/>
      <c r="B231" s="59"/>
      <c r="C231" s="74">
        <v>4217</v>
      </c>
      <c r="D231" s="67" t="s">
        <v>20</v>
      </c>
      <c r="E231" s="83">
        <v>0</v>
      </c>
      <c r="F231" s="73">
        <v>10590.76</v>
      </c>
      <c r="G231" s="73"/>
      <c r="H231" s="68">
        <f t="shared" si="23"/>
        <v>10590.76</v>
      </c>
    </row>
    <row r="232" spans="1:8" s="42" customFormat="1" ht="11.45" customHeight="1" x14ac:dyDescent="0.2">
      <c r="A232" s="60"/>
      <c r="B232" s="59"/>
      <c r="C232" s="74">
        <v>4219</v>
      </c>
      <c r="D232" s="67" t="s">
        <v>20</v>
      </c>
      <c r="E232" s="83">
        <v>0</v>
      </c>
      <c r="F232" s="73">
        <v>1868.96</v>
      </c>
      <c r="G232" s="73"/>
      <c r="H232" s="68">
        <f t="shared" si="23"/>
        <v>1868.96</v>
      </c>
    </row>
    <row r="233" spans="1:8" s="42" customFormat="1" ht="11.45" customHeight="1" x14ac:dyDescent="0.2">
      <c r="A233" s="60"/>
      <c r="B233" s="59"/>
      <c r="C233" s="74">
        <v>4227</v>
      </c>
      <c r="D233" s="67" t="s">
        <v>251</v>
      </c>
      <c r="E233" s="83">
        <v>0</v>
      </c>
      <c r="F233" s="73">
        <v>497.25</v>
      </c>
      <c r="G233" s="73"/>
      <c r="H233" s="68">
        <f t="shared" si="23"/>
        <v>497.25</v>
      </c>
    </row>
    <row r="234" spans="1:8" s="42" customFormat="1" ht="11.45" customHeight="1" x14ac:dyDescent="0.2">
      <c r="A234" s="60"/>
      <c r="B234" s="59"/>
      <c r="C234" s="74">
        <v>4229</v>
      </c>
      <c r="D234" s="67" t="s">
        <v>251</v>
      </c>
      <c r="E234" s="83">
        <v>0</v>
      </c>
      <c r="F234" s="73">
        <v>87.75</v>
      </c>
      <c r="G234" s="73"/>
      <c r="H234" s="68">
        <f t="shared" si="23"/>
        <v>87.75</v>
      </c>
    </row>
    <row r="235" spans="1:8" s="42" customFormat="1" ht="12" customHeight="1" x14ac:dyDescent="0.2">
      <c r="A235" s="234"/>
      <c r="B235" s="76"/>
      <c r="C235" s="77">
        <v>4307</v>
      </c>
      <c r="D235" s="64" t="s">
        <v>22</v>
      </c>
      <c r="E235" s="86">
        <v>0</v>
      </c>
      <c r="F235" s="78">
        <v>3361.75</v>
      </c>
      <c r="G235" s="78"/>
      <c r="H235" s="66">
        <f t="shared" si="23"/>
        <v>3361.75</v>
      </c>
    </row>
    <row r="236" spans="1:8" s="42" customFormat="1" ht="12" customHeight="1" x14ac:dyDescent="0.2">
      <c r="A236" s="60"/>
      <c r="B236" s="59"/>
      <c r="C236" s="74">
        <v>4309</v>
      </c>
      <c r="D236" s="67" t="s">
        <v>22</v>
      </c>
      <c r="E236" s="83">
        <v>0</v>
      </c>
      <c r="F236" s="73">
        <v>593.25</v>
      </c>
      <c r="G236" s="73"/>
      <c r="H236" s="68">
        <f t="shared" si="23"/>
        <v>593.25</v>
      </c>
    </row>
    <row r="237" spans="1:8" s="42" customFormat="1" ht="11.45" customHeight="1" x14ac:dyDescent="0.2">
      <c r="A237" s="60"/>
      <c r="B237" s="59"/>
      <c r="C237" s="74">
        <v>4417</v>
      </c>
      <c r="D237" s="35" t="s">
        <v>236</v>
      </c>
      <c r="E237" s="83">
        <v>0</v>
      </c>
      <c r="F237" s="73">
        <v>794.99</v>
      </c>
      <c r="G237" s="73"/>
      <c r="H237" s="68">
        <f t="shared" si="23"/>
        <v>794.99</v>
      </c>
    </row>
    <row r="238" spans="1:8" s="42" customFormat="1" ht="11.45" customHeight="1" x14ac:dyDescent="0.2">
      <c r="A238" s="60"/>
      <c r="B238" s="59"/>
      <c r="C238" s="74">
        <v>4419</v>
      </c>
      <c r="D238" s="35" t="s">
        <v>236</v>
      </c>
      <c r="E238" s="83">
        <v>0</v>
      </c>
      <c r="F238" s="73">
        <v>140.29</v>
      </c>
      <c r="G238" s="73"/>
      <c r="H238" s="68">
        <f t="shared" si="23"/>
        <v>140.29</v>
      </c>
    </row>
    <row r="239" spans="1:8" s="42" customFormat="1" ht="12" customHeight="1" x14ac:dyDescent="0.2">
      <c r="A239" s="60"/>
      <c r="B239" s="59"/>
      <c r="C239" s="74">
        <v>4437</v>
      </c>
      <c r="D239" s="67" t="s">
        <v>222</v>
      </c>
      <c r="E239" s="83">
        <v>0</v>
      </c>
      <c r="F239" s="73">
        <v>221</v>
      </c>
      <c r="G239" s="73"/>
      <c r="H239" s="68">
        <f t="shared" si="23"/>
        <v>221</v>
      </c>
    </row>
    <row r="240" spans="1:8" s="42" customFormat="1" ht="12" customHeight="1" x14ac:dyDescent="0.2">
      <c r="A240" s="60"/>
      <c r="B240" s="59"/>
      <c r="C240" s="74">
        <v>4439</v>
      </c>
      <c r="D240" s="67" t="s">
        <v>222</v>
      </c>
      <c r="E240" s="83">
        <v>0</v>
      </c>
      <c r="F240" s="73">
        <v>39</v>
      </c>
      <c r="G240" s="73"/>
      <c r="H240" s="68">
        <f t="shared" si="23"/>
        <v>39</v>
      </c>
    </row>
    <row r="241" spans="1:8" s="42" customFormat="1" ht="22.9" customHeight="1" x14ac:dyDescent="0.2">
      <c r="A241" s="60"/>
      <c r="B241" s="59"/>
      <c r="C241" s="53"/>
      <c r="D241" s="279" t="s">
        <v>252</v>
      </c>
      <c r="E241" s="230">
        <v>0</v>
      </c>
      <c r="F241" s="275">
        <f>SUM(F242:F259)</f>
        <v>49999.999999999993</v>
      </c>
      <c r="G241" s="275">
        <f>SUM(G242:G259)</f>
        <v>0</v>
      </c>
      <c r="H241" s="230">
        <f t="shared" si="23"/>
        <v>49999.999999999993</v>
      </c>
    </row>
    <row r="242" spans="1:8" s="42" customFormat="1" ht="12" customHeight="1" x14ac:dyDescent="0.2">
      <c r="A242" s="60"/>
      <c r="B242" s="59"/>
      <c r="C242" s="74">
        <v>4017</v>
      </c>
      <c r="D242" s="67" t="s">
        <v>26</v>
      </c>
      <c r="E242" s="83">
        <v>0</v>
      </c>
      <c r="F242" s="73">
        <v>20418.849999999999</v>
      </c>
      <c r="G242" s="73"/>
      <c r="H242" s="68">
        <f t="shared" si="23"/>
        <v>20418.849999999999</v>
      </c>
    </row>
    <row r="243" spans="1:8" s="42" customFormat="1" ht="12" customHeight="1" x14ac:dyDescent="0.2">
      <c r="A243" s="60"/>
      <c r="B243" s="59"/>
      <c r="C243" s="74">
        <v>4019</v>
      </c>
      <c r="D243" s="67" t="s">
        <v>26</v>
      </c>
      <c r="E243" s="83">
        <v>0</v>
      </c>
      <c r="F243" s="73">
        <v>3603.33</v>
      </c>
      <c r="G243" s="73"/>
      <c r="H243" s="68">
        <f t="shared" si="23"/>
        <v>3603.33</v>
      </c>
    </row>
    <row r="244" spans="1:8" s="42" customFormat="1" ht="12" customHeight="1" x14ac:dyDescent="0.2">
      <c r="A244" s="60"/>
      <c r="B244" s="59"/>
      <c r="C244" s="74">
        <v>4117</v>
      </c>
      <c r="D244" s="67" t="s">
        <v>27</v>
      </c>
      <c r="E244" s="83">
        <v>0</v>
      </c>
      <c r="F244" s="73">
        <v>3936.44</v>
      </c>
      <c r="G244" s="73"/>
      <c r="H244" s="68">
        <f t="shared" si="23"/>
        <v>3936.44</v>
      </c>
    </row>
    <row r="245" spans="1:8" s="42" customFormat="1" ht="12" customHeight="1" x14ac:dyDescent="0.2">
      <c r="A245" s="60"/>
      <c r="B245" s="59"/>
      <c r="C245" s="74">
        <v>4119</v>
      </c>
      <c r="D245" s="67" t="s">
        <v>27</v>
      </c>
      <c r="E245" s="83">
        <v>0</v>
      </c>
      <c r="F245" s="73">
        <v>694.67</v>
      </c>
      <c r="G245" s="73"/>
      <c r="H245" s="68">
        <f t="shared" si="23"/>
        <v>694.67</v>
      </c>
    </row>
    <row r="246" spans="1:8" s="42" customFormat="1" ht="12" customHeight="1" x14ac:dyDescent="0.2">
      <c r="A246" s="60"/>
      <c r="B246" s="59"/>
      <c r="C246" s="74">
        <v>4127</v>
      </c>
      <c r="D246" s="67" t="s">
        <v>79</v>
      </c>
      <c r="E246" s="83">
        <v>0</v>
      </c>
      <c r="F246" s="73">
        <v>552.36</v>
      </c>
      <c r="G246" s="73"/>
      <c r="H246" s="68">
        <f t="shared" si="23"/>
        <v>552.36</v>
      </c>
    </row>
    <row r="247" spans="1:8" s="42" customFormat="1" ht="12" customHeight="1" x14ac:dyDescent="0.2">
      <c r="A247" s="60"/>
      <c r="B247" s="59"/>
      <c r="C247" s="74">
        <v>4129</v>
      </c>
      <c r="D247" s="67" t="s">
        <v>79</v>
      </c>
      <c r="E247" s="83">
        <v>0</v>
      </c>
      <c r="F247" s="73">
        <v>97.48</v>
      </c>
      <c r="G247" s="73"/>
      <c r="H247" s="68">
        <f t="shared" si="23"/>
        <v>97.48</v>
      </c>
    </row>
    <row r="248" spans="1:8" s="42" customFormat="1" ht="12" customHeight="1" x14ac:dyDescent="0.2">
      <c r="A248" s="60"/>
      <c r="B248" s="59"/>
      <c r="C248" s="74">
        <v>4177</v>
      </c>
      <c r="D248" s="67" t="s">
        <v>23</v>
      </c>
      <c r="E248" s="83">
        <v>0</v>
      </c>
      <c r="F248" s="73">
        <v>2126.59</v>
      </c>
      <c r="G248" s="73"/>
      <c r="H248" s="68">
        <f t="shared" si="23"/>
        <v>2126.59</v>
      </c>
    </row>
    <row r="249" spans="1:8" s="42" customFormat="1" ht="12" customHeight="1" x14ac:dyDescent="0.2">
      <c r="A249" s="60"/>
      <c r="B249" s="59"/>
      <c r="C249" s="74">
        <v>4179</v>
      </c>
      <c r="D249" s="67" t="s">
        <v>23</v>
      </c>
      <c r="E249" s="83">
        <v>0</v>
      </c>
      <c r="F249" s="73">
        <v>375.28</v>
      </c>
      <c r="G249" s="73"/>
      <c r="H249" s="68">
        <f t="shared" si="23"/>
        <v>375.28</v>
      </c>
    </row>
    <row r="250" spans="1:8" s="42" customFormat="1" ht="12" customHeight="1" x14ac:dyDescent="0.2">
      <c r="A250" s="60"/>
      <c r="B250" s="59"/>
      <c r="C250" s="74">
        <v>4217</v>
      </c>
      <c r="D250" s="67" t="s">
        <v>20</v>
      </c>
      <c r="E250" s="83">
        <v>0</v>
      </c>
      <c r="F250" s="73">
        <v>10590.76</v>
      </c>
      <c r="G250" s="73"/>
      <c r="H250" s="68">
        <f t="shared" si="23"/>
        <v>10590.76</v>
      </c>
    </row>
    <row r="251" spans="1:8" s="42" customFormat="1" ht="12" customHeight="1" x14ac:dyDescent="0.2">
      <c r="A251" s="60"/>
      <c r="B251" s="59"/>
      <c r="C251" s="74">
        <v>4219</v>
      </c>
      <c r="D251" s="67" t="s">
        <v>20</v>
      </c>
      <c r="E251" s="83">
        <v>0</v>
      </c>
      <c r="F251" s="73">
        <v>1868.96</v>
      </c>
      <c r="G251" s="73"/>
      <c r="H251" s="68">
        <f t="shared" si="23"/>
        <v>1868.96</v>
      </c>
    </row>
    <row r="252" spans="1:8" s="42" customFormat="1" ht="12" customHeight="1" x14ac:dyDescent="0.2">
      <c r="A252" s="60"/>
      <c r="B252" s="59"/>
      <c r="C252" s="74">
        <v>4227</v>
      </c>
      <c r="D252" s="67" t="s">
        <v>251</v>
      </c>
      <c r="E252" s="83">
        <v>0</v>
      </c>
      <c r="F252" s="73">
        <v>497.25</v>
      </c>
      <c r="G252" s="73"/>
      <c r="H252" s="68">
        <f t="shared" si="23"/>
        <v>497.25</v>
      </c>
    </row>
    <row r="253" spans="1:8" s="42" customFormat="1" ht="12" customHeight="1" x14ac:dyDescent="0.2">
      <c r="A253" s="60"/>
      <c r="B253" s="59"/>
      <c r="C253" s="74">
        <v>4229</v>
      </c>
      <c r="D253" s="67" t="s">
        <v>251</v>
      </c>
      <c r="E253" s="83">
        <v>0</v>
      </c>
      <c r="F253" s="73">
        <v>87.75</v>
      </c>
      <c r="G253" s="73"/>
      <c r="H253" s="68">
        <f t="shared" si="23"/>
        <v>87.75</v>
      </c>
    </row>
    <row r="254" spans="1:8" s="42" customFormat="1" ht="12" customHeight="1" x14ac:dyDescent="0.2">
      <c r="A254" s="60"/>
      <c r="B254" s="59"/>
      <c r="C254" s="74">
        <v>4307</v>
      </c>
      <c r="D254" s="67" t="s">
        <v>22</v>
      </c>
      <c r="E254" s="83">
        <v>0</v>
      </c>
      <c r="F254" s="73">
        <v>3361.75</v>
      </c>
      <c r="G254" s="73"/>
      <c r="H254" s="68">
        <f t="shared" si="23"/>
        <v>3361.75</v>
      </c>
    </row>
    <row r="255" spans="1:8" s="42" customFormat="1" ht="12" customHeight="1" x14ac:dyDescent="0.2">
      <c r="A255" s="60"/>
      <c r="B255" s="59"/>
      <c r="C255" s="74">
        <v>4309</v>
      </c>
      <c r="D255" s="67" t="s">
        <v>22</v>
      </c>
      <c r="E255" s="83">
        <v>0</v>
      </c>
      <c r="F255" s="73">
        <v>593.25</v>
      </c>
      <c r="G255" s="73"/>
      <c r="H255" s="68">
        <f t="shared" si="23"/>
        <v>593.25</v>
      </c>
    </row>
    <row r="256" spans="1:8" s="42" customFormat="1" ht="12" customHeight="1" x14ac:dyDescent="0.2">
      <c r="A256" s="60"/>
      <c r="B256" s="59"/>
      <c r="C256" s="74">
        <v>4417</v>
      </c>
      <c r="D256" s="35" t="s">
        <v>236</v>
      </c>
      <c r="E256" s="83">
        <v>0</v>
      </c>
      <c r="F256" s="73">
        <v>794.99</v>
      </c>
      <c r="G256" s="73"/>
      <c r="H256" s="68">
        <f t="shared" si="23"/>
        <v>794.99</v>
      </c>
    </row>
    <row r="257" spans="1:8" s="42" customFormat="1" ht="12" customHeight="1" x14ac:dyDescent="0.2">
      <c r="A257" s="60"/>
      <c r="B257" s="59"/>
      <c r="C257" s="74">
        <v>4419</v>
      </c>
      <c r="D257" s="35" t="s">
        <v>236</v>
      </c>
      <c r="E257" s="83">
        <v>0</v>
      </c>
      <c r="F257" s="73">
        <v>140.29</v>
      </c>
      <c r="G257" s="73"/>
      <c r="H257" s="68">
        <f t="shared" si="23"/>
        <v>140.29</v>
      </c>
    </row>
    <row r="258" spans="1:8" s="42" customFormat="1" ht="12" customHeight="1" x14ac:dyDescent="0.2">
      <c r="A258" s="60"/>
      <c r="B258" s="59"/>
      <c r="C258" s="74">
        <v>4437</v>
      </c>
      <c r="D258" s="67" t="s">
        <v>222</v>
      </c>
      <c r="E258" s="83">
        <v>0</v>
      </c>
      <c r="F258" s="73">
        <v>221</v>
      </c>
      <c r="G258" s="73"/>
      <c r="H258" s="68">
        <f t="shared" si="23"/>
        <v>221</v>
      </c>
    </row>
    <row r="259" spans="1:8" s="42" customFormat="1" ht="12" customHeight="1" x14ac:dyDescent="0.2">
      <c r="A259" s="60"/>
      <c r="B259" s="59"/>
      <c r="C259" s="74">
        <v>4439</v>
      </c>
      <c r="D259" s="67" t="s">
        <v>222</v>
      </c>
      <c r="E259" s="83">
        <v>0</v>
      </c>
      <c r="F259" s="73">
        <v>39</v>
      </c>
      <c r="G259" s="73"/>
      <c r="H259" s="68">
        <f t="shared" si="23"/>
        <v>39</v>
      </c>
    </row>
    <row r="260" spans="1:8" s="42" customFormat="1" ht="21" customHeight="1" x14ac:dyDescent="0.2">
      <c r="A260" s="60"/>
      <c r="B260" s="59"/>
      <c r="C260" s="80"/>
      <c r="D260" s="279" t="s">
        <v>253</v>
      </c>
      <c r="E260" s="230">
        <v>135000</v>
      </c>
      <c r="F260" s="275">
        <f>SUM(F261:F268)</f>
        <v>289527</v>
      </c>
      <c r="G260" s="275">
        <f>SUM(G261:G268)</f>
        <v>0</v>
      </c>
      <c r="H260" s="230">
        <f t="shared" si="23"/>
        <v>424527</v>
      </c>
    </row>
    <row r="261" spans="1:8" s="42" customFormat="1" ht="12" customHeight="1" x14ac:dyDescent="0.2">
      <c r="A261" s="60"/>
      <c r="B261" s="59"/>
      <c r="C261" s="74">
        <v>4017</v>
      </c>
      <c r="D261" s="67" t="s">
        <v>26</v>
      </c>
      <c r="E261" s="83">
        <v>5946</v>
      </c>
      <c r="F261" s="73">
        <v>21719</v>
      </c>
      <c r="G261" s="73"/>
      <c r="H261" s="68">
        <f t="shared" si="23"/>
        <v>27665</v>
      </c>
    </row>
    <row r="262" spans="1:8" s="42" customFormat="1" ht="12" customHeight="1" x14ac:dyDescent="0.2">
      <c r="A262" s="60"/>
      <c r="B262" s="59"/>
      <c r="C262" s="74">
        <v>4019</v>
      </c>
      <c r="D262" s="67" t="s">
        <v>26</v>
      </c>
      <c r="E262" s="83">
        <v>699</v>
      </c>
      <c r="F262" s="73">
        <v>2554</v>
      </c>
      <c r="G262" s="73"/>
      <c r="H262" s="68">
        <f t="shared" si="23"/>
        <v>3253</v>
      </c>
    </row>
    <row r="263" spans="1:8" s="42" customFormat="1" ht="12" customHeight="1" x14ac:dyDescent="0.2">
      <c r="A263" s="60"/>
      <c r="B263" s="59"/>
      <c r="C263" s="74">
        <v>4117</v>
      </c>
      <c r="D263" s="67" t="s">
        <v>27</v>
      </c>
      <c r="E263" s="83">
        <v>3855</v>
      </c>
      <c r="F263" s="73">
        <v>4133</v>
      </c>
      <c r="G263" s="73"/>
      <c r="H263" s="68">
        <f t="shared" si="23"/>
        <v>7988</v>
      </c>
    </row>
    <row r="264" spans="1:8" s="42" customFormat="1" ht="12" customHeight="1" x14ac:dyDescent="0.2">
      <c r="A264" s="60"/>
      <c r="B264" s="59"/>
      <c r="C264" s="74">
        <v>4119</v>
      </c>
      <c r="D264" s="67" t="s">
        <v>27</v>
      </c>
      <c r="E264" s="83">
        <v>453</v>
      </c>
      <c r="F264" s="73">
        <v>488</v>
      </c>
      <c r="G264" s="73"/>
      <c r="H264" s="68">
        <f t="shared" si="23"/>
        <v>941</v>
      </c>
    </row>
    <row r="265" spans="1:8" s="42" customFormat="1" ht="12" customHeight="1" x14ac:dyDescent="0.2">
      <c r="A265" s="60"/>
      <c r="B265" s="59"/>
      <c r="C265" s="74">
        <v>4127</v>
      </c>
      <c r="D265" s="67" t="s">
        <v>79</v>
      </c>
      <c r="E265" s="83">
        <v>328</v>
      </c>
      <c r="F265" s="73">
        <v>609</v>
      </c>
      <c r="G265" s="73"/>
      <c r="H265" s="68">
        <f t="shared" si="23"/>
        <v>937</v>
      </c>
    </row>
    <row r="266" spans="1:8" s="42" customFormat="1" ht="12" customHeight="1" x14ac:dyDescent="0.2">
      <c r="A266" s="60"/>
      <c r="B266" s="59"/>
      <c r="C266" s="74">
        <v>4129</v>
      </c>
      <c r="D266" s="67" t="s">
        <v>79</v>
      </c>
      <c r="E266" s="83">
        <v>39</v>
      </c>
      <c r="F266" s="73">
        <v>71</v>
      </c>
      <c r="G266" s="73"/>
      <c r="H266" s="68">
        <f t="shared" si="23"/>
        <v>110</v>
      </c>
    </row>
    <row r="267" spans="1:8" s="42" customFormat="1" ht="12" customHeight="1" x14ac:dyDescent="0.2">
      <c r="A267" s="60"/>
      <c r="B267" s="59"/>
      <c r="C267" s="74">
        <v>4307</v>
      </c>
      <c r="D267" s="67" t="s">
        <v>22</v>
      </c>
      <c r="E267" s="83">
        <v>107368</v>
      </c>
      <c r="F267" s="73">
        <v>232590</v>
      </c>
      <c r="G267" s="73"/>
      <c r="H267" s="68">
        <f t="shared" si="23"/>
        <v>339958</v>
      </c>
    </row>
    <row r="268" spans="1:8" s="42" customFormat="1" ht="12" customHeight="1" x14ac:dyDescent="0.2">
      <c r="A268" s="60"/>
      <c r="B268" s="59"/>
      <c r="C268" s="74">
        <v>4309</v>
      </c>
      <c r="D268" s="67" t="s">
        <v>22</v>
      </c>
      <c r="E268" s="83">
        <v>12632</v>
      </c>
      <c r="F268" s="73">
        <v>27363</v>
      </c>
      <c r="G268" s="73"/>
      <c r="H268" s="68">
        <f t="shared" si="23"/>
        <v>39995</v>
      </c>
    </row>
    <row r="269" spans="1:8" s="42" customFormat="1" ht="12" customHeight="1" thickBot="1" x14ac:dyDescent="0.25">
      <c r="A269" s="58">
        <v>853</v>
      </c>
      <c r="B269" s="59"/>
      <c r="C269" s="60"/>
      <c r="D269" s="61" t="s">
        <v>254</v>
      </c>
      <c r="E269" s="57">
        <v>8475522.8000000007</v>
      </c>
      <c r="F269" s="62">
        <f>SUM(F270)</f>
        <v>4278.1000000000004</v>
      </c>
      <c r="G269" s="62">
        <f>SUM(G270)</f>
        <v>4278.1000000000004</v>
      </c>
      <c r="H269" s="57">
        <f>SUM(E269+F269-G269)</f>
        <v>8475522.8000000007</v>
      </c>
    </row>
    <row r="270" spans="1:8" s="42" customFormat="1" ht="12" customHeight="1" thickTop="1" x14ac:dyDescent="0.2">
      <c r="A270" s="58"/>
      <c r="B270" s="63">
        <v>85395</v>
      </c>
      <c r="C270" s="53"/>
      <c r="D270" s="64" t="s">
        <v>15</v>
      </c>
      <c r="E270" s="65">
        <v>4772532.8</v>
      </c>
      <c r="F270" s="66">
        <f>SUM(F272)</f>
        <v>4278.1000000000004</v>
      </c>
      <c r="G270" s="66">
        <f>SUM(G272)</f>
        <v>4278.1000000000004</v>
      </c>
      <c r="H270" s="65">
        <f>SUM(E270+F270-G270)</f>
        <v>4772532.8</v>
      </c>
    </row>
    <row r="271" spans="1:8" s="42" customFormat="1" ht="12" customHeight="1" x14ac:dyDescent="0.2">
      <c r="A271" s="58"/>
      <c r="B271" s="59"/>
      <c r="C271" s="53"/>
      <c r="D271" s="67" t="s">
        <v>255</v>
      </c>
      <c r="E271" s="69"/>
      <c r="F271" s="68"/>
      <c r="G271" s="68"/>
      <c r="H271" s="69"/>
    </row>
    <row r="272" spans="1:8" s="42" customFormat="1" ht="12" customHeight="1" x14ac:dyDescent="0.2">
      <c r="A272" s="58"/>
      <c r="B272" s="59"/>
      <c r="C272" s="31"/>
      <c r="D272" s="274" t="s">
        <v>256</v>
      </c>
      <c r="E272" s="230">
        <v>13278.1</v>
      </c>
      <c r="F272" s="272">
        <f>SUM(F273:F277)</f>
        <v>4278.1000000000004</v>
      </c>
      <c r="G272" s="272">
        <f>SUM(G273:G277)</f>
        <v>4278.1000000000004</v>
      </c>
      <c r="H272" s="230">
        <f>SUM(E272+F272-G272)</f>
        <v>13278.1</v>
      </c>
    </row>
    <row r="273" spans="1:8" s="42" customFormat="1" ht="12" customHeight="1" x14ac:dyDescent="0.2">
      <c r="A273" s="58"/>
      <c r="B273" s="59"/>
      <c r="C273" s="74">
        <v>4117</v>
      </c>
      <c r="D273" s="67" t="s">
        <v>27</v>
      </c>
      <c r="E273" s="83">
        <v>600</v>
      </c>
      <c r="F273" s="68"/>
      <c r="G273" s="68">
        <v>600</v>
      </c>
      <c r="H273" s="68">
        <f>SUM(E273+F273-G273)</f>
        <v>0</v>
      </c>
    </row>
    <row r="274" spans="1:8" s="42" customFormat="1" ht="12" customHeight="1" x14ac:dyDescent="0.2">
      <c r="A274" s="58"/>
      <c r="B274" s="59"/>
      <c r="C274" s="74">
        <v>4127</v>
      </c>
      <c r="D274" s="35" t="s">
        <v>257</v>
      </c>
      <c r="E274" s="83">
        <v>178.1</v>
      </c>
      <c r="F274" s="68"/>
      <c r="G274" s="68">
        <v>178.1</v>
      </c>
      <c r="H274" s="68">
        <f t="shared" ref="H274:H277" si="25">SUM(E274+F274-G274)</f>
        <v>0</v>
      </c>
    </row>
    <row r="275" spans="1:8" s="42" customFormat="1" ht="12" customHeight="1" x14ac:dyDescent="0.2">
      <c r="A275" s="58"/>
      <c r="B275" s="59"/>
      <c r="C275" s="80">
        <v>4177</v>
      </c>
      <c r="D275" s="34" t="s">
        <v>23</v>
      </c>
      <c r="E275" s="83">
        <v>9000</v>
      </c>
      <c r="F275" s="68"/>
      <c r="G275" s="68">
        <v>3500</v>
      </c>
      <c r="H275" s="68">
        <f t="shared" si="25"/>
        <v>5500</v>
      </c>
    </row>
    <row r="276" spans="1:8" s="42" customFormat="1" ht="12" customHeight="1" x14ac:dyDescent="0.2">
      <c r="A276" s="58"/>
      <c r="B276" s="59"/>
      <c r="C276" s="80">
        <v>4217</v>
      </c>
      <c r="D276" s="34" t="s">
        <v>20</v>
      </c>
      <c r="E276" s="83">
        <v>1000</v>
      </c>
      <c r="F276" s="68">
        <v>578.1</v>
      </c>
      <c r="G276" s="68"/>
      <c r="H276" s="68">
        <f t="shared" si="25"/>
        <v>1578.1</v>
      </c>
    </row>
    <row r="277" spans="1:8" s="42" customFormat="1" ht="12" customHeight="1" x14ac:dyDescent="0.2">
      <c r="A277" s="58"/>
      <c r="B277" s="59"/>
      <c r="C277" s="80">
        <v>4307</v>
      </c>
      <c r="D277" s="34" t="s">
        <v>22</v>
      </c>
      <c r="E277" s="83">
        <v>2500</v>
      </c>
      <c r="F277" s="68">
        <v>3700</v>
      </c>
      <c r="G277" s="68"/>
      <c r="H277" s="68">
        <f t="shared" si="25"/>
        <v>6200</v>
      </c>
    </row>
    <row r="278" spans="1:8" s="42" customFormat="1" ht="12" customHeight="1" thickBot="1" x14ac:dyDescent="0.25">
      <c r="A278" s="58">
        <v>854</v>
      </c>
      <c r="B278" s="59"/>
      <c r="C278" s="60"/>
      <c r="D278" s="61" t="s">
        <v>258</v>
      </c>
      <c r="E278" s="57">
        <v>18901541</v>
      </c>
      <c r="F278" s="62">
        <f>SUM(F279,F282,F289,F292,F295,F298)</f>
        <v>104665</v>
      </c>
      <c r="G278" s="62">
        <f>SUM(G279,G282,G289,G292,G295,G298)</f>
        <v>104665</v>
      </c>
      <c r="H278" s="57">
        <f>SUM(E278+F278-G278)</f>
        <v>18901541</v>
      </c>
    </row>
    <row r="279" spans="1:8" s="42" customFormat="1" ht="12" customHeight="1" thickTop="1" x14ac:dyDescent="0.2">
      <c r="A279" s="58"/>
      <c r="B279" s="63">
        <v>85401</v>
      </c>
      <c r="C279" s="74"/>
      <c r="D279" s="72" t="s">
        <v>259</v>
      </c>
      <c r="E279" s="65">
        <v>4866175</v>
      </c>
      <c r="F279" s="66">
        <f>SUM(F280)</f>
        <v>0</v>
      </c>
      <c r="G279" s="66">
        <f>SUM(G280)</f>
        <v>57500</v>
      </c>
      <c r="H279" s="65">
        <f>SUM(E279+F279-G279)</f>
        <v>4808675</v>
      </c>
    </row>
    <row r="280" spans="1:8" s="42" customFormat="1" ht="12" customHeight="1" x14ac:dyDescent="0.2">
      <c r="A280" s="58"/>
      <c r="B280" s="63"/>
      <c r="C280" s="53"/>
      <c r="D280" s="276" t="s">
        <v>13</v>
      </c>
      <c r="E280" s="235">
        <v>4866175</v>
      </c>
      <c r="F280" s="275">
        <f>SUM(F281:F281)</f>
        <v>0</v>
      </c>
      <c r="G280" s="275">
        <f>SUM(G281:G281)</f>
        <v>57500</v>
      </c>
      <c r="H280" s="230">
        <f>SUM(E280+F280-G280)</f>
        <v>4808675</v>
      </c>
    </row>
    <row r="281" spans="1:8" s="42" customFormat="1" ht="12" customHeight="1" x14ac:dyDescent="0.2">
      <c r="A281" s="58"/>
      <c r="B281" s="63"/>
      <c r="C281" s="74">
        <v>4040</v>
      </c>
      <c r="D281" s="67" t="s">
        <v>51</v>
      </c>
      <c r="E281" s="69">
        <v>333827</v>
      </c>
      <c r="F281" s="73"/>
      <c r="G281" s="73">
        <v>57500</v>
      </c>
      <c r="H281" s="68">
        <f t="shared" ref="H281" si="26">SUM(E281+F281-G281)</f>
        <v>276327</v>
      </c>
    </row>
    <row r="282" spans="1:8" s="42" customFormat="1" ht="12" customHeight="1" x14ac:dyDescent="0.2">
      <c r="A282" s="81"/>
      <c r="B282" s="74">
        <v>85404</v>
      </c>
      <c r="C282" s="53"/>
      <c r="D282" s="72" t="s">
        <v>68</v>
      </c>
      <c r="E282" s="65">
        <v>683346</v>
      </c>
      <c r="F282" s="66">
        <f>SUM(F283)</f>
        <v>78400</v>
      </c>
      <c r="G282" s="66">
        <f>SUM(G283)</f>
        <v>0</v>
      </c>
      <c r="H282" s="65">
        <f>SUM(E282+F282-G282)</f>
        <v>761746</v>
      </c>
    </row>
    <row r="283" spans="1:8" s="42" customFormat="1" ht="12" customHeight="1" x14ac:dyDescent="0.2">
      <c r="A283" s="81"/>
      <c r="B283" s="63"/>
      <c r="C283" s="53"/>
      <c r="D283" s="276" t="s">
        <v>13</v>
      </c>
      <c r="E283" s="235">
        <v>251940</v>
      </c>
      <c r="F283" s="275">
        <f>SUM(F284:F287)</f>
        <v>78400</v>
      </c>
      <c r="G283" s="275">
        <f>SUM(G284:G284)</f>
        <v>0</v>
      </c>
      <c r="H283" s="230">
        <f>SUM(E283+F283-G283)</f>
        <v>330340</v>
      </c>
    </row>
    <row r="284" spans="1:8" s="42" customFormat="1" ht="12" customHeight="1" x14ac:dyDescent="0.2">
      <c r="A284" s="81"/>
      <c r="B284" s="63"/>
      <c r="C284" s="74">
        <v>4010</v>
      </c>
      <c r="D284" s="67" t="s">
        <v>26</v>
      </c>
      <c r="E284" s="69">
        <v>179016</v>
      </c>
      <c r="F284" s="73">
        <v>64000</v>
      </c>
      <c r="G284" s="73"/>
      <c r="H284" s="68">
        <f>SUM(E284+F284-G284)</f>
        <v>243016</v>
      </c>
    </row>
    <row r="285" spans="1:8" s="42" customFormat="1" ht="12" customHeight="1" x14ac:dyDescent="0.2">
      <c r="A285" s="81"/>
      <c r="B285" s="63"/>
      <c r="C285" s="74">
        <v>4110</v>
      </c>
      <c r="D285" s="67" t="s">
        <v>63</v>
      </c>
      <c r="E285" s="69">
        <v>30774</v>
      </c>
      <c r="F285" s="73">
        <v>11552</v>
      </c>
      <c r="G285" s="73"/>
      <c r="H285" s="68">
        <f t="shared" ref="H285:H287" si="27">SUM(E285+F285-G285)</f>
        <v>42326</v>
      </c>
    </row>
    <row r="286" spans="1:8" s="42" customFormat="1" ht="12" customHeight="1" x14ac:dyDescent="0.2">
      <c r="A286" s="81"/>
      <c r="B286" s="63"/>
      <c r="C286" s="74">
        <v>4120</v>
      </c>
      <c r="D286" s="67" t="s">
        <v>79</v>
      </c>
      <c r="E286" s="69">
        <v>4387</v>
      </c>
      <c r="F286" s="73">
        <v>1568</v>
      </c>
      <c r="G286" s="73"/>
      <c r="H286" s="68">
        <f t="shared" si="27"/>
        <v>5955</v>
      </c>
    </row>
    <row r="287" spans="1:8" s="42" customFormat="1" ht="12" customHeight="1" x14ac:dyDescent="0.2">
      <c r="A287" s="81"/>
      <c r="B287" s="63"/>
      <c r="C287" s="74">
        <v>4710</v>
      </c>
      <c r="D287" s="35" t="s">
        <v>115</v>
      </c>
      <c r="E287" s="69">
        <v>0</v>
      </c>
      <c r="F287" s="73">
        <v>1280</v>
      </c>
      <c r="G287" s="73"/>
      <c r="H287" s="68">
        <f t="shared" si="27"/>
        <v>1280</v>
      </c>
    </row>
    <row r="288" spans="1:8" s="42" customFormat="1" ht="12" customHeight="1" x14ac:dyDescent="0.2">
      <c r="A288" s="81"/>
      <c r="B288" s="74">
        <v>85406</v>
      </c>
      <c r="C288" s="74"/>
      <c r="D288" s="67" t="s">
        <v>260</v>
      </c>
      <c r="E288" s="69"/>
      <c r="F288" s="73"/>
      <c r="G288" s="73"/>
      <c r="H288" s="83"/>
    </row>
    <row r="289" spans="1:8" s="42" customFormat="1" ht="12" customHeight="1" x14ac:dyDescent="0.2">
      <c r="A289" s="81"/>
      <c r="B289" s="74"/>
      <c r="C289" s="53"/>
      <c r="D289" s="72" t="s">
        <v>261</v>
      </c>
      <c r="E289" s="65">
        <v>3715135</v>
      </c>
      <c r="F289" s="66">
        <f>SUM(F290)</f>
        <v>0</v>
      </c>
      <c r="G289" s="66">
        <f>SUM(G290)</f>
        <v>7900</v>
      </c>
      <c r="H289" s="65">
        <f t="shared" ref="H289:H301" si="28">SUM(E289+F289-G289)</f>
        <v>3707235</v>
      </c>
    </row>
    <row r="290" spans="1:8" s="42" customFormat="1" ht="12" customHeight="1" x14ac:dyDescent="0.2">
      <c r="A290" s="81"/>
      <c r="B290" s="59"/>
      <c r="C290" s="53"/>
      <c r="D290" s="276" t="s">
        <v>13</v>
      </c>
      <c r="E290" s="235">
        <v>3493649</v>
      </c>
      <c r="F290" s="275">
        <f>SUM(F291:F291)</f>
        <v>0</v>
      </c>
      <c r="G290" s="275">
        <f>SUM(G291:G291)</f>
        <v>7900</v>
      </c>
      <c r="H290" s="230">
        <f t="shared" si="28"/>
        <v>3485749</v>
      </c>
    </row>
    <row r="291" spans="1:8" s="42" customFormat="1" ht="12" customHeight="1" x14ac:dyDescent="0.2">
      <c r="A291" s="81"/>
      <c r="B291" s="59"/>
      <c r="C291" s="74">
        <v>4040</v>
      </c>
      <c r="D291" s="67" t="s">
        <v>51</v>
      </c>
      <c r="E291" s="69">
        <v>223928</v>
      </c>
      <c r="F291" s="73"/>
      <c r="G291" s="73">
        <v>7900</v>
      </c>
      <c r="H291" s="68">
        <f t="shared" si="28"/>
        <v>216028</v>
      </c>
    </row>
    <row r="292" spans="1:8" s="42" customFormat="1" ht="12" customHeight="1" x14ac:dyDescent="0.2">
      <c r="A292" s="81"/>
      <c r="B292" s="63">
        <v>85410</v>
      </c>
      <c r="C292" s="53"/>
      <c r="D292" s="72" t="s">
        <v>142</v>
      </c>
      <c r="E292" s="65">
        <v>3162209</v>
      </c>
      <c r="F292" s="65">
        <f>SUM(F293)</f>
        <v>0</v>
      </c>
      <c r="G292" s="65">
        <f>SUM(G293)</f>
        <v>10000</v>
      </c>
      <c r="H292" s="65">
        <f t="shared" si="28"/>
        <v>3152209</v>
      </c>
    </row>
    <row r="293" spans="1:8" s="42" customFormat="1" ht="12" customHeight="1" x14ac:dyDescent="0.2">
      <c r="A293" s="81"/>
      <c r="B293" s="63"/>
      <c r="C293" s="53"/>
      <c r="D293" s="276" t="s">
        <v>13</v>
      </c>
      <c r="E293" s="235">
        <v>2267584</v>
      </c>
      <c r="F293" s="235">
        <f>SUM(F294:F294)</f>
        <v>0</v>
      </c>
      <c r="G293" s="235">
        <f>SUM(G294:G294)</f>
        <v>10000</v>
      </c>
      <c r="H293" s="230">
        <f t="shared" si="28"/>
        <v>2257584</v>
      </c>
    </row>
    <row r="294" spans="1:8" s="42" customFormat="1" ht="12" customHeight="1" x14ac:dyDescent="0.2">
      <c r="A294" s="236"/>
      <c r="B294" s="233"/>
      <c r="C294" s="77">
        <v>4040</v>
      </c>
      <c r="D294" s="64" t="s">
        <v>51</v>
      </c>
      <c r="E294" s="86">
        <v>132847</v>
      </c>
      <c r="F294" s="86"/>
      <c r="G294" s="86">
        <v>10000</v>
      </c>
      <c r="H294" s="66">
        <f t="shared" si="28"/>
        <v>122847</v>
      </c>
    </row>
    <row r="295" spans="1:8" s="42" customFormat="1" ht="12" customHeight="1" x14ac:dyDescent="0.2">
      <c r="A295" s="81"/>
      <c r="B295" s="63">
        <v>85420</v>
      </c>
      <c r="C295" s="74"/>
      <c r="D295" s="72" t="s">
        <v>170</v>
      </c>
      <c r="E295" s="65">
        <v>4616817</v>
      </c>
      <c r="F295" s="65">
        <f>SUM(F296)</f>
        <v>0</v>
      </c>
      <c r="G295" s="65">
        <f>SUM(G296)</f>
        <v>3000</v>
      </c>
      <c r="H295" s="65">
        <f>SUM(E295+F295-G295)</f>
        <v>4613817</v>
      </c>
    </row>
    <row r="296" spans="1:8" s="42" customFormat="1" ht="12" customHeight="1" x14ac:dyDescent="0.2">
      <c r="A296" s="81"/>
      <c r="B296" s="63"/>
      <c r="C296" s="53"/>
      <c r="D296" s="276" t="s">
        <v>13</v>
      </c>
      <c r="E296" s="235">
        <v>4616817</v>
      </c>
      <c r="F296" s="235">
        <f>SUM(F297:F297)</f>
        <v>0</v>
      </c>
      <c r="G296" s="235">
        <f>SUM(G297:G297)</f>
        <v>3000</v>
      </c>
      <c r="H296" s="230">
        <f>SUM(E296+F296-G296)</f>
        <v>4613817</v>
      </c>
    </row>
    <row r="297" spans="1:8" s="42" customFormat="1" ht="12" customHeight="1" x14ac:dyDescent="0.2">
      <c r="A297" s="81"/>
      <c r="B297" s="34"/>
      <c r="C297" s="74">
        <v>4040</v>
      </c>
      <c r="D297" s="67" t="s">
        <v>51</v>
      </c>
      <c r="E297" s="83">
        <v>241507</v>
      </c>
      <c r="F297" s="83"/>
      <c r="G297" s="83">
        <v>3000</v>
      </c>
      <c r="H297" s="68">
        <f>SUM(E297+F297-G297)</f>
        <v>238507</v>
      </c>
    </row>
    <row r="298" spans="1:8" s="42" customFormat="1" ht="12" customHeight="1" x14ac:dyDescent="0.2">
      <c r="A298" s="60"/>
      <c r="B298" s="34">
        <v>85446</v>
      </c>
      <c r="C298" s="31"/>
      <c r="D298" s="64" t="s">
        <v>80</v>
      </c>
      <c r="E298" s="65">
        <v>83344</v>
      </c>
      <c r="F298" s="66">
        <f>SUM(F299,F304)</f>
        <v>26265</v>
      </c>
      <c r="G298" s="66">
        <f>SUM(G299,G304)</f>
        <v>26265</v>
      </c>
      <c r="H298" s="65">
        <f t="shared" si="28"/>
        <v>83344</v>
      </c>
    </row>
    <row r="299" spans="1:8" s="42" customFormat="1" ht="12" customHeight="1" x14ac:dyDescent="0.2">
      <c r="A299" s="60"/>
      <c r="B299" s="63"/>
      <c r="C299" s="53"/>
      <c r="D299" s="276" t="s">
        <v>13</v>
      </c>
      <c r="E299" s="230">
        <v>0</v>
      </c>
      <c r="F299" s="275">
        <f>SUM(F300:F303)</f>
        <v>26265</v>
      </c>
      <c r="G299" s="275">
        <f>SUM(G300:G303)</f>
        <v>0</v>
      </c>
      <c r="H299" s="235">
        <f t="shared" si="28"/>
        <v>26265</v>
      </c>
    </row>
    <row r="300" spans="1:8" s="42" customFormat="1" ht="12" customHeight="1" x14ac:dyDescent="0.2">
      <c r="A300" s="60"/>
      <c r="B300" s="63"/>
      <c r="C300" s="74">
        <v>4300</v>
      </c>
      <c r="D300" s="67" t="s">
        <v>22</v>
      </c>
      <c r="E300" s="69">
        <v>0</v>
      </c>
      <c r="F300" s="73">
        <v>12800</v>
      </c>
      <c r="G300" s="73"/>
      <c r="H300" s="68">
        <f t="shared" si="28"/>
        <v>12800</v>
      </c>
    </row>
    <row r="301" spans="1:8" s="42" customFormat="1" ht="12" customHeight="1" x14ac:dyDescent="0.2">
      <c r="A301" s="60"/>
      <c r="B301" s="63"/>
      <c r="C301" s="74">
        <v>4410</v>
      </c>
      <c r="D301" s="35" t="s">
        <v>236</v>
      </c>
      <c r="E301" s="69">
        <v>0</v>
      </c>
      <c r="F301" s="73">
        <v>4900</v>
      </c>
      <c r="G301" s="73"/>
      <c r="H301" s="68">
        <f t="shared" si="28"/>
        <v>4900</v>
      </c>
    </row>
    <row r="302" spans="1:8" s="42" customFormat="1" ht="12" customHeight="1" x14ac:dyDescent="0.2">
      <c r="A302" s="60"/>
      <c r="B302" s="63"/>
      <c r="C302" s="74">
        <v>4700</v>
      </c>
      <c r="D302" s="35" t="s">
        <v>118</v>
      </c>
      <c r="E302" s="73"/>
      <c r="F302" s="73"/>
      <c r="G302" s="73"/>
      <c r="H302" s="68"/>
    </row>
    <row r="303" spans="1:8" s="42" customFormat="1" ht="12" customHeight="1" x14ac:dyDescent="0.2">
      <c r="A303" s="60"/>
      <c r="B303" s="63"/>
      <c r="C303" s="74"/>
      <c r="D303" s="35" t="s">
        <v>119</v>
      </c>
      <c r="E303" s="73">
        <v>0</v>
      </c>
      <c r="F303" s="73">
        <v>8565</v>
      </c>
      <c r="G303" s="73"/>
      <c r="H303" s="68">
        <f t="shared" ref="H303:H306" si="29">SUM(E303+F303-G303)</f>
        <v>8565</v>
      </c>
    </row>
    <row r="304" spans="1:8" s="42" customFormat="1" ht="12" customHeight="1" x14ac:dyDescent="0.2">
      <c r="A304" s="60"/>
      <c r="B304" s="63"/>
      <c r="C304" s="60"/>
      <c r="D304" s="274" t="s">
        <v>108</v>
      </c>
      <c r="E304" s="235">
        <v>83344</v>
      </c>
      <c r="F304" s="235">
        <f>SUM(F305:F305)</f>
        <v>0</v>
      </c>
      <c r="G304" s="235">
        <f>SUM(G305:G305)</f>
        <v>26265</v>
      </c>
      <c r="H304" s="235">
        <f t="shared" si="29"/>
        <v>57079</v>
      </c>
    </row>
    <row r="305" spans="1:8" s="42" customFormat="1" ht="12" customHeight="1" x14ac:dyDescent="0.2">
      <c r="A305" s="60"/>
      <c r="B305" s="63"/>
      <c r="C305" s="74">
        <v>4300</v>
      </c>
      <c r="D305" s="67" t="s">
        <v>22</v>
      </c>
      <c r="E305" s="68">
        <v>83344</v>
      </c>
      <c r="F305" s="68"/>
      <c r="G305" s="68">
        <v>26265</v>
      </c>
      <c r="H305" s="68">
        <f t="shared" si="29"/>
        <v>57079</v>
      </c>
    </row>
    <row r="306" spans="1:8" s="42" customFormat="1" ht="12" customHeight="1" thickBot="1" x14ac:dyDescent="0.25">
      <c r="A306" s="58">
        <v>900</v>
      </c>
      <c r="B306" s="59"/>
      <c r="C306" s="60"/>
      <c r="D306" s="61" t="s">
        <v>82</v>
      </c>
      <c r="E306" s="57">
        <v>79648573.129999995</v>
      </c>
      <c r="F306" s="62">
        <f>SUM(F307,F321,F336)</f>
        <v>2359744.7000000002</v>
      </c>
      <c r="G306" s="62">
        <f>SUM(G307,G321,G336)</f>
        <v>2265171</v>
      </c>
      <c r="H306" s="57">
        <f t="shared" si="29"/>
        <v>79743146.829999998</v>
      </c>
    </row>
    <row r="307" spans="1:8" s="42" customFormat="1" ht="12" customHeight="1" thickTop="1" x14ac:dyDescent="0.2">
      <c r="A307" s="58"/>
      <c r="B307" s="237">
        <v>90003</v>
      </c>
      <c r="C307" s="237"/>
      <c r="D307" s="238" t="s">
        <v>262</v>
      </c>
      <c r="E307" s="65">
        <v>2173472</v>
      </c>
      <c r="F307" s="65">
        <f>SUM(F308)</f>
        <v>0</v>
      </c>
      <c r="G307" s="65">
        <f>SUM(G308)</f>
        <v>1291599</v>
      </c>
      <c r="H307" s="65">
        <f>SUM(E307+F307-G307)</f>
        <v>881873</v>
      </c>
    </row>
    <row r="308" spans="1:8" s="42" customFormat="1" ht="12" customHeight="1" x14ac:dyDescent="0.2">
      <c r="A308" s="58"/>
      <c r="B308" s="59"/>
      <c r="C308" s="74"/>
      <c r="D308" s="274" t="s">
        <v>263</v>
      </c>
      <c r="E308" s="235">
        <v>2163472</v>
      </c>
      <c r="F308" s="235">
        <f>SUM(F309:F320)</f>
        <v>0</v>
      </c>
      <c r="G308" s="235">
        <f>SUM(G309:G320)</f>
        <v>1291599</v>
      </c>
      <c r="H308" s="235">
        <f>SUM(E308+F308-G308)</f>
        <v>871873</v>
      </c>
    </row>
    <row r="309" spans="1:8" s="42" customFormat="1" ht="11.45" customHeight="1" x14ac:dyDescent="0.2">
      <c r="A309" s="58"/>
      <c r="B309" s="63"/>
      <c r="C309" s="74">
        <v>4010</v>
      </c>
      <c r="D309" s="67" t="s">
        <v>26</v>
      </c>
      <c r="E309" s="68">
        <v>807552</v>
      </c>
      <c r="F309" s="69"/>
      <c r="G309" s="69">
        <v>807552</v>
      </c>
      <c r="H309" s="68">
        <f>SUM(E309+F309-G309)</f>
        <v>0</v>
      </c>
    </row>
    <row r="310" spans="1:8" s="42" customFormat="1" ht="11.45" customHeight="1" x14ac:dyDescent="0.2">
      <c r="A310" s="58"/>
      <c r="B310" s="63"/>
      <c r="C310" s="74">
        <v>4040</v>
      </c>
      <c r="D310" s="67" t="s">
        <v>51</v>
      </c>
      <c r="E310" s="68">
        <v>43550</v>
      </c>
      <c r="F310" s="69"/>
      <c r="G310" s="69">
        <v>43550</v>
      </c>
      <c r="H310" s="68">
        <f t="shared" ref="H310:H373" si="30">SUM(E310+F310-G310)</f>
        <v>0</v>
      </c>
    </row>
    <row r="311" spans="1:8" s="42" customFormat="1" ht="11.45" customHeight="1" x14ac:dyDescent="0.2">
      <c r="A311" s="58"/>
      <c r="B311" s="63"/>
      <c r="C311" s="74">
        <v>4110</v>
      </c>
      <c r="D311" s="67" t="s">
        <v>63</v>
      </c>
      <c r="E311" s="68">
        <v>182131</v>
      </c>
      <c r="F311" s="69"/>
      <c r="G311" s="69">
        <v>182131</v>
      </c>
      <c r="H311" s="68">
        <f t="shared" si="30"/>
        <v>0</v>
      </c>
    </row>
    <row r="312" spans="1:8" s="42" customFormat="1" ht="11.45" customHeight="1" x14ac:dyDescent="0.2">
      <c r="A312" s="58"/>
      <c r="B312" s="63"/>
      <c r="C312" s="74">
        <v>4120</v>
      </c>
      <c r="D312" s="67" t="s">
        <v>79</v>
      </c>
      <c r="E312" s="68">
        <v>25181</v>
      </c>
      <c r="F312" s="69"/>
      <c r="G312" s="69">
        <v>25181</v>
      </c>
      <c r="H312" s="68">
        <f t="shared" si="30"/>
        <v>0</v>
      </c>
    </row>
    <row r="313" spans="1:8" s="42" customFormat="1" ht="11.45" customHeight="1" x14ac:dyDescent="0.2">
      <c r="A313" s="58"/>
      <c r="B313" s="63"/>
      <c r="C313" s="74">
        <v>4170</v>
      </c>
      <c r="D313" s="67" t="s">
        <v>23</v>
      </c>
      <c r="E313" s="68">
        <v>177346</v>
      </c>
      <c r="F313" s="69"/>
      <c r="G313" s="69">
        <v>177346</v>
      </c>
      <c r="H313" s="68">
        <f t="shared" si="30"/>
        <v>0</v>
      </c>
    </row>
    <row r="314" spans="1:8" s="42" customFormat="1" ht="11.45" customHeight="1" x14ac:dyDescent="0.2">
      <c r="A314" s="58"/>
      <c r="B314" s="63"/>
      <c r="C314" s="74">
        <v>4280</v>
      </c>
      <c r="D314" s="67" t="s">
        <v>110</v>
      </c>
      <c r="E314" s="68">
        <v>3000</v>
      </c>
      <c r="F314" s="69"/>
      <c r="G314" s="69">
        <v>3000</v>
      </c>
      <c r="H314" s="68">
        <f t="shared" si="30"/>
        <v>0</v>
      </c>
    </row>
    <row r="315" spans="1:8" s="42" customFormat="1" ht="11.45" customHeight="1" x14ac:dyDescent="0.2">
      <c r="A315" s="58"/>
      <c r="B315" s="63"/>
      <c r="C315" s="74">
        <v>4410</v>
      </c>
      <c r="D315" s="35" t="s">
        <v>236</v>
      </c>
      <c r="E315" s="68">
        <v>3009</v>
      </c>
      <c r="F315" s="69"/>
      <c r="G315" s="69">
        <v>3009</v>
      </c>
      <c r="H315" s="68">
        <f t="shared" si="30"/>
        <v>0</v>
      </c>
    </row>
    <row r="316" spans="1:8" s="42" customFormat="1" ht="11.45" customHeight="1" x14ac:dyDescent="0.2">
      <c r="A316" s="58"/>
      <c r="B316" s="63"/>
      <c r="C316" s="74">
        <v>4430</v>
      </c>
      <c r="D316" s="67" t="s">
        <v>222</v>
      </c>
      <c r="E316" s="68">
        <v>11000</v>
      </c>
      <c r="F316" s="69"/>
      <c r="G316" s="69">
        <v>3600</v>
      </c>
      <c r="H316" s="68">
        <f t="shared" si="30"/>
        <v>7400</v>
      </c>
    </row>
    <row r="317" spans="1:8" s="42" customFormat="1" ht="11.45" customHeight="1" x14ac:dyDescent="0.2">
      <c r="A317" s="58"/>
      <c r="B317" s="63"/>
      <c r="C317" s="74">
        <v>4440</v>
      </c>
      <c r="D317" s="67" t="s">
        <v>111</v>
      </c>
      <c r="E317" s="68">
        <v>31006</v>
      </c>
      <c r="F317" s="69"/>
      <c r="G317" s="69">
        <v>31006</v>
      </c>
      <c r="H317" s="68">
        <f t="shared" si="30"/>
        <v>0</v>
      </c>
    </row>
    <row r="318" spans="1:8" s="42" customFormat="1" ht="11.45" customHeight="1" x14ac:dyDescent="0.2">
      <c r="A318" s="58"/>
      <c r="B318" s="63"/>
      <c r="C318" s="74">
        <v>4700</v>
      </c>
      <c r="D318" s="35" t="s">
        <v>118</v>
      </c>
      <c r="E318" s="68"/>
      <c r="F318" s="69"/>
      <c r="G318" s="69"/>
      <c r="H318" s="68"/>
    </row>
    <row r="319" spans="1:8" s="42" customFormat="1" ht="11.45" customHeight="1" x14ac:dyDescent="0.2">
      <c r="A319" s="58"/>
      <c r="B319" s="63"/>
      <c r="C319" s="74"/>
      <c r="D319" s="35" t="s">
        <v>119</v>
      </c>
      <c r="E319" s="68">
        <v>450</v>
      </c>
      <c r="F319" s="69"/>
      <c r="G319" s="69">
        <v>450</v>
      </c>
      <c r="H319" s="68">
        <f t="shared" si="30"/>
        <v>0</v>
      </c>
    </row>
    <row r="320" spans="1:8" s="42" customFormat="1" ht="11.45" customHeight="1" x14ac:dyDescent="0.2">
      <c r="A320" s="58"/>
      <c r="B320" s="63"/>
      <c r="C320" s="74">
        <v>4710</v>
      </c>
      <c r="D320" s="35" t="s">
        <v>115</v>
      </c>
      <c r="E320" s="68">
        <v>14774</v>
      </c>
      <c r="F320" s="69"/>
      <c r="G320" s="69">
        <v>14774</v>
      </c>
      <c r="H320" s="68">
        <f t="shared" si="30"/>
        <v>0</v>
      </c>
    </row>
    <row r="321" spans="1:8" s="42" customFormat="1" ht="12" customHeight="1" x14ac:dyDescent="0.2">
      <c r="A321" s="58"/>
      <c r="B321" s="63">
        <v>90004</v>
      </c>
      <c r="C321" s="60"/>
      <c r="D321" s="64" t="s">
        <v>120</v>
      </c>
      <c r="E321" s="65">
        <v>1633724</v>
      </c>
      <c r="F321" s="66">
        <f>SUM(F322)</f>
        <v>0</v>
      </c>
      <c r="G321" s="66">
        <f>SUM(G322)</f>
        <v>918072</v>
      </c>
      <c r="H321" s="65">
        <f t="shared" si="30"/>
        <v>715652</v>
      </c>
    </row>
    <row r="322" spans="1:8" s="42" customFormat="1" ht="12" customHeight="1" x14ac:dyDescent="0.2">
      <c r="A322" s="81"/>
      <c r="B322" s="82"/>
      <c r="C322" s="60"/>
      <c r="D322" s="274" t="s">
        <v>263</v>
      </c>
      <c r="E322" s="235">
        <v>1342724</v>
      </c>
      <c r="F322" s="235">
        <f>SUM(F323:F335)</f>
        <v>0</v>
      </c>
      <c r="G322" s="235">
        <f>SUM(G323:G335)</f>
        <v>918072</v>
      </c>
      <c r="H322" s="235">
        <f t="shared" si="30"/>
        <v>424652</v>
      </c>
    </row>
    <row r="323" spans="1:8" s="42" customFormat="1" ht="12" customHeight="1" x14ac:dyDescent="0.2">
      <c r="A323" s="81"/>
      <c r="B323" s="63"/>
      <c r="C323" s="74">
        <v>4010</v>
      </c>
      <c r="D323" s="67" t="s">
        <v>26</v>
      </c>
      <c r="E323" s="68">
        <v>609280</v>
      </c>
      <c r="F323" s="69"/>
      <c r="G323" s="69">
        <v>609280</v>
      </c>
      <c r="H323" s="68">
        <f>SUM(E323+F323-G323)</f>
        <v>0</v>
      </c>
    </row>
    <row r="324" spans="1:8" s="42" customFormat="1" ht="12" customHeight="1" x14ac:dyDescent="0.2">
      <c r="A324" s="81"/>
      <c r="B324" s="63"/>
      <c r="C324" s="74">
        <v>4040</v>
      </c>
      <c r="D324" s="67" t="s">
        <v>51</v>
      </c>
      <c r="E324" s="68">
        <v>46825</v>
      </c>
      <c r="F324" s="69"/>
      <c r="G324" s="69">
        <v>46825</v>
      </c>
      <c r="H324" s="68">
        <f t="shared" ref="H324:H332" si="31">SUM(E324+F324-G324)</f>
        <v>0</v>
      </c>
    </row>
    <row r="325" spans="1:8" s="42" customFormat="1" ht="12" customHeight="1" x14ac:dyDescent="0.2">
      <c r="A325" s="81"/>
      <c r="B325" s="63"/>
      <c r="C325" s="74">
        <v>4110</v>
      </c>
      <c r="D325" s="67" t="s">
        <v>63</v>
      </c>
      <c r="E325" s="68">
        <v>127442</v>
      </c>
      <c r="F325" s="69"/>
      <c r="G325" s="69">
        <v>127442</v>
      </c>
      <c r="H325" s="68">
        <f t="shared" si="31"/>
        <v>0</v>
      </c>
    </row>
    <row r="326" spans="1:8" s="42" customFormat="1" ht="12" customHeight="1" x14ac:dyDescent="0.2">
      <c r="A326" s="81"/>
      <c r="B326" s="63"/>
      <c r="C326" s="74">
        <v>4120</v>
      </c>
      <c r="D326" s="67" t="s">
        <v>79</v>
      </c>
      <c r="E326" s="68">
        <v>17880</v>
      </c>
      <c r="F326" s="69"/>
      <c r="G326" s="69">
        <v>17880</v>
      </c>
      <c r="H326" s="68">
        <f t="shared" si="31"/>
        <v>0</v>
      </c>
    </row>
    <row r="327" spans="1:8" s="42" customFormat="1" ht="12" customHeight="1" x14ac:dyDescent="0.2">
      <c r="A327" s="81"/>
      <c r="B327" s="63"/>
      <c r="C327" s="74">
        <v>4170</v>
      </c>
      <c r="D327" s="67" t="s">
        <v>23</v>
      </c>
      <c r="E327" s="68">
        <v>73786</v>
      </c>
      <c r="F327" s="69"/>
      <c r="G327" s="69">
        <v>73786</v>
      </c>
      <c r="H327" s="68">
        <f t="shared" si="31"/>
        <v>0</v>
      </c>
    </row>
    <row r="328" spans="1:8" s="42" customFormat="1" ht="12" customHeight="1" x14ac:dyDescent="0.2">
      <c r="A328" s="81"/>
      <c r="B328" s="63"/>
      <c r="C328" s="74">
        <v>4280</v>
      </c>
      <c r="D328" s="67" t="s">
        <v>110</v>
      </c>
      <c r="E328" s="68">
        <v>3000</v>
      </c>
      <c r="F328" s="69"/>
      <c r="G328" s="69">
        <v>3000</v>
      </c>
      <c r="H328" s="68">
        <f t="shared" si="31"/>
        <v>0</v>
      </c>
    </row>
    <row r="329" spans="1:8" s="42" customFormat="1" ht="12" customHeight="1" x14ac:dyDescent="0.2">
      <c r="A329" s="81"/>
      <c r="B329" s="63"/>
      <c r="C329" s="74">
        <v>4360</v>
      </c>
      <c r="D329" s="67" t="s">
        <v>219</v>
      </c>
      <c r="E329" s="68">
        <v>650</v>
      </c>
      <c r="F329" s="69"/>
      <c r="G329" s="69">
        <v>650</v>
      </c>
      <c r="H329" s="68">
        <f t="shared" si="31"/>
        <v>0</v>
      </c>
    </row>
    <row r="330" spans="1:8" s="42" customFormat="1" ht="12" customHeight="1" x14ac:dyDescent="0.2">
      <c r="A330" s="81"/>
      <c r="B330" s="63"/>
      <c r="C330" s="74">
        <v>4410</v>
      </c>
      <c r="D330" s="35" t="s">
        <v>236</v>
      </c>
      <c r="E330" s="68">
        <v>3009</v>
      </c>
      <c r="F330" s="69"/>
      <c r="G330" s="69">
        <v>3009</v>
      </c>
      <c r="H330" s="68">
        <f t="shared" si="31"/>
        <v>0</v>
      </c>
    </row>
    <row r="331" spans="1:8" s="42" customFormat="1" ht="12" customHeight="1" x14ac:dyDescent="0.2">
      <c r="A331" s="81"/>
      <c r="B331" s="63"/>
      <c r="C331" s="74">
        <v>4430</v>
      </c>
      <c r="D331" s="67" t="s">
        <v>222</v>
      </c>
      <c r="E331" s="68">
        <v>8000</v>
      </c>
      <c r="F331" s="69"/>
      <c r="G331" s="69">
        <v>900</v>
      </c>
      <c r="H331" s="68">
        <f t="shared" si="31"/>
        <v>7100</v>
      </c>
    </row>
    <row r="332" spans="1:8" s="42" customFormat="1" ht="12" customHeight="1" x14ac:dyDescent="0.2">
      <c r="A332" s="81"/>
      <c r="B332" s="63"/>
      <c r="C332" s="74">
        <v>4440</v>
      </c>
      <c r="D332" s="67" t="s">
        <v>111</v>
      </c>
      <c r="E332" s="68">
        <v>23254</v>
      </c>
      <c r="F332" s="69"/>
      <c r="G332" s="69">
        <v>23254</v>
      </c>
      <c r="H332" s="68">
        <f t="shared" si="31"/>
        <v>0</v>
      </c>
    </row>
    <row r="333" spans="1:8" s="42" customFormat="1" ht="12" customHeight="1" x14ac:dyDescent="0.2">
      <c r="A333" s="81"/>
      <c r="B333" s="63"/>
      <c r="C333" s="74">
        <v>4700</v>
      </c>
      <c r="D333" s="35" t="s">
        <v>118</v>
      </c>
      <c r="E333" s="68"/>
      <c r="F333" s="69"/>
      <c r="G333" s="69"/>
      <c r="H333" s="68"/>
    </row>
    <row r="334" spans="1:8" s="42" customFormat="1" ht="12" customHeight="1" x14ac:dyDescent="0.2">
      <c r="A334" s="81"/>
      <c r="B334" s="63"/>
      <c r="C334" s="74"/>
      <c r="D334" s="35" t="s">
        <v>119</v>
      </c>
      <c r="E334" s="68">
        <v>1800</v>
      </c>
      <c r="F334" s="69"/>
      <c r="G334" s="69">
        <v>1800</v>
      </c>
      <c r="H334" s="68">
        <f t="shared" ref="H334:H335" si="32">SUM(E334+F334-G334)</f>
        <v>0</v>
      </c>
    </row>
    <row r="335" spans="1:8" s="42" customFormat="1" ht="12" customHeight="1" x14ac:dyDescent="0.2">
      <c r="A335" s="81"/>
      <c r="B335" s="63"/>
      <c r="C335" s="74">
        <v>4710</v>
      </c>
      <c r="D335" s="35" t="s">
        <v>115</v>
      </c>
      <c r="E335" s="68">
        <v>10246</v>
      </c>
      <c r="F335" s="69"/>
      <c r="G335" s="69">
        <v>10246</v>
      </c>
      <c r="H335" s="68">
        <f t="shared" si="32"/>
        <v>0</v>
      </c>
    </row>
    <row r="336" spans="1:8" s="42" customFormat="1" ht="12" customHeight="1" x14ac:dyDescent="0.2">
      <c r="A336" s="81"/>
      <c r="B336" s="63">
        <v>90095</v>
      </c>
      <c r="C336" s="60"/>
      <c r="D336" s="226" t="s">
        <v>15</v>
      </c>
      <c r="E336" s="65">
        <v>37572874.130000003</v>
      </c>
      <c r="F336" s="65">
        <f>SUM(F337,F353,F355,F357)</f>
        <v>2359744.7000000002</v>
      </c>
      <c r="G336" s="65">
        <f>SUM(G337,G353,G355,G357)</f>
        <v>55500</v>
      </c>
      <c r="H336" s="65">
        <f>SUM(E336+F336-G336)</f>
        <v>39877118.830000006</v>
      </c>
    </row>
    <row r="337" spans="1:8" s="42" customFormat="1" ht="12" customHeight="1" x14ac:dyDescent="0.2">
      <c r="A337" s="81"/>
      <c r="B337" s="63"/>
      <c r="C337" s="74"/>
      <c r="D337" s="274" t="s">
        <v>263</v>
      </c>
      <c r="E337" s="235">
        <v>4220812</v>
      </c>
      <c r="F337" s="235">
        <f>SUM(F338:F350)</f>
        <v>2220171</v>
      </c>
      <c r="G337" s="235">
        <f>SUM(G338:G350)</f>
        <v>0</v>
      </c>
      <c r="H337" s="235">
        <f>SUM(E337+F337-G337)</f>
        <v>6440983</v>
      </c>
    </row>
    <row r="338" spans="1:8" s="42" customFormat="1" ht="12" customHeight="1" x14ac:dyDescent="0.2">
      <c r="A338" s="81"/>
      <c r="B338" s="63"/>
      <c r="C338" s="74">
        <v>4010</v>
      </c>
      <c r="D338" s="67" t="s">
        <v>26</v>
      </c>
      <c r="E338" s="68">
        <v>2349236</v>
      </c>
      <c r="F338" s="69">
        <v>1416832</v>
      </c>
      <c r="G338" s="69"/>
      <c r="H338" s="68">
        <f>SUM(E338+F338-G338)</f>
        <v>3766068</v>
      </c>
    </row>
    <row r="339" spans="1:8" s="42" customFormat="1" ht="12" customHeight="1" x14ac:dyDescent="0.2">
      <c r="A339" s="81"/>
      <c r="B339" s="63"/>
      <c r="C339" s="74">
        <v>4040</v>
      </c>
      <c r="D339" s="67" t="s">
        <v>51</v>
      </c>
      <c r="E339" s="68">
        <v>184290</v>
      </c>
      <c r="F339" s="69">
        <v>90375</v>
      </c>
      <c r="G339" s="69"/>
      <c r="H339" s="68">
        <f t="shared" ref="H339:H347" si="33">SUM(E339+F339-G339)</f>
        <v>274665</v>
      </c>
    </row>
    <row r="340" spans="1:8" s="42" customFormat="1" ht="12" customHeight="1" x14ac:dyDescent="0.2">
      <c r="A340" s="81"/>
      <c r="B340" s="63"/>
      <c r="C340" s="74">
        <v>4110</v>
      </c>
      <c r="D340" s="67" t="s">
        <v>63</v>
      </c>
      <c r="E340" s="68">
        <v>456846</v>
      </c>
      <c r="F340" s="69">
        <v>309573</v>
      </c>
      <c r="G340" s="69"/>
      <c r="H340" s="68">
        <f t="shared" si="33"/>
        <v>766419</v>
      </c>
    </row>
    <row r="341" spans="1:8" s="42" customFormat="1" ht="12" customHeight="1" x14ac:dyDescent="0.2">
      <c r="A341" s="81"/>
      <c r="B341" s="63"/>
      <c r="C341" s="74">
        <v>4120</v>
      </c>
      <c r="D341" s="67" t="s">
        <v>79</v>
      </c>
      <c r="E341" s="68">
        <v>76014</v>
      </c>
      <c r="F341" s="69">
        <v>43061</v>
      </c>
      <c r="G341" s="69"/>
      <c r="H341" s="68">
        <f t="shared" si="33"/>
        <v>119075</v>
      </c>
    </row>
    <row r="342" spans="1:8" s="42" customFormat="1" ht="12" customHeight="1" x14ac:dyDescent="0.2">
      <c r="A342" s="81"/>
      <c r="B342" s="63"/>
      <c r="C342" s="74">
        <v>4170</v>
      </c>
      <c r="D342" s="67" t="s">
        <v>23</v>
      </c>
      <c r="E342" s="68">
        <v>83000</v>
      </c>
      <c r="F342" s="69">
        <v>251132</v>
      </c>
      <c r="G342" s="69"/>
      <c r="H342" s="68">
        <f t="shared" si="33"/>
        <v>334132</v>
      </c>
    </row>
    <row r="343" spans="1:8" s="42" customFormat="1" ht="12" customHeight="1" x14ac:dyDescent="0.2">
      <c r="A343" s="81"/>
      <c r="B343" s="63"/>
      <c r="C343" s="74">
        <v>4280</v>
      </c>
      <c r="D343" s="67" t="s">
        <v>110</v>
      </c>
      <c r="E343" s="68">
        <v>10500</v>
      </c>
      <c r="F343" s="69">
        <v>6000</v>
      </c>
      <c r="G343" s="69"/>
      <c r="H343" s="68">
        <f t="shared" si="33"/>
        <v>16500</v>
      </c>
    </row>
    <row r="344" spans="1:8" s="42" customFormat="1" ht="12" customHeight="1" x14ac:dyDescent="0.2">
      <c r="A344" s="81"/>
      <c r="B344" s="63"/>
      <c r="C344" s="74">
        <v>4360</v>
      </c>
      <c r="D344" s="67" t="s">
        <v>219</v>
      </c>
      <c r="E344" s="68">
        <v>8030</v>
      </c>
      <c r="F344" s="69">
        <v>650</v>
      </c>
      <c r="G344" s="69"/>
      <c r="H344" s="68">
        <f t="shared" si="33"/>
        <v>8680</v>
      </c>
    </row>
    <row r="345" spans="1:8" s="42" customFormat="1" ht="12" customHeight="1" x14ac:dyDescent="0.2">
      <c r="A345" s="81"/>
      <c r="B345" s="63"/>
      <c r="C345" s="74">
        <v>4410</v>
      </c>
      <c r="D345" s="35" t="s">
        <v>236</v>
      </c>
      <c r="E345" s="68">
        <v>15000</v>
      </c>
      <c r="F345" s="69">
        <v>6018</v>
      </c>
      <c r="G345" s="69"/>
      <c r="H345" s="68">
        <f t="shared" si="33"/>
        <v>21018</v>
      </c>
    </row>
    <row r="346" spans="1:8" s="42" customFormat="1" ht="12" customHeight="1" x14ac:dyDescent="0.2">
      <c r="A346" s="81"/>
      <c r="B346" s="63"/>
      <c r="C346" s="74">
        <v>4430</v>
      </c>
      <c r="D346" s="67" t="s">
        <v>222</v>
      </c>
      <c r="E346" s="68">
        <v>90000</v>
      </c>
      <c r="F346" s="69">
        <v>15000</v>
      </c>
      <c r="G346" s="69"/>
      <c r="H346" s="68">
        <f t="shared" si="33"/>
        <v>105000</v>
      </c>
    </row>
    <row r="347" spans="1:8" s="42" customFormat="1" ht="12" customHeight="1" x14ac:dyDescent="0.2">
      <c r="A347" s="81"/>
      <c r="B347" s="63"/>
      <c r="C347" s="74">
        <v>4440</v>
      </c>
      <c r="D347" s="67" t="s">
        <v>111</v>
      </c>
      <c r="E347" s="68">
        <v>123432</v>
      </c>
      <c r="F347" s="69">
        <v>54260</v>
      </c>
      <c r="G347" s="69"/>
      <c r="H347" s="68">
        <f t="shared" si="33"/>
        <v>177692</v>
      </c>
    </row>
    <row r="348" spans="1:8" s="42" customFormat="1" ht="12" customHeight="1" x14ac:dyDescent="0.2">
      <c r="A348" s="81"/>
      <c r="B348" s="63"/>
      <c r="C348" s="74">
        <v>4700</v>
      </c>
      <c r="D348" s="35" t="s">
        <v>118</v>
      </c>
      <c r="E348" s="68"/>
      <c r="F348" s="69"/>
      <c r="G348" s="69"/>
      <c r="H348" s="68"/>
    </row>
    <row r="349" spans="1:8" s="42" customFormat="1" ht="12" customHeight="1" x14ac:dyDescent="0.2">
      <c r="A349" s="81"/>
      <c r="B349" s="63"/>
      <c r="C349" s="74"/>
      <c r="D349" s="35" t="s">
        <v>119</v>
      </c>
      <c r="E349" s="68">
        <v>5400</v>
      </c>
      <c r="F349" s="69">
        <v>2250</v>
      </c>
      <c r="G349" s="69"/>
      <c r="H349" s="68">
        <f t="shared" ref="H349:H350" si="34">SUM(E349+F349-G349)</f>
        <v>7650</v>
      </c>
    </row>
    <row r="350" spans="1:8" s="42" customFormat="1" ht="11.45" customHeight="1" x14ac:dyDescent="0.2">
      <c r="A350" s="81"/>
      <c r="B350" s="63"/>
      <c r="C350" s="74">
        <v>4710</v>
      </c>
      <c r="D350" s="35" t="s">
        <v>115</v>
      </c>
      <c r="E350" s="68">
        <v>50663</v>
      </c>
      <c r="F350" s="69">
        <v>25020</v>
      </c>
      <c r="G350" s="69"/>
      <c r="H350" s="68">
        <f t="shared" si="34"/>
        <v>75683</v>
      </c>
    </row>
    <row r="351" spans="1:8" s="42" customFormat="1" ht="11.45" customHeight="1" x14ac:dyDescent="0.2">
      <c r="A351" s="81"/>
      <c r="B351" s="63"/>
      <c r="C351" s="80"/>
      <c r="D351" s="35" t="s">
        <v>264</v>
      </c>
      <c r="E351" s="68"/>
      <c r="F351" s="73"/>
      <c r="G351" s="68"/>
      <c r="H351" s="68"/>
    </row>
    <row r="352" spans="1:8" s="42" customFormat="1" ht="11.45" customHeight="1" x14ac:dyDescent="0.2">
      <c r="A352" s="81"/>
      <c r="B352" s="63"/>
      <c r="C352" s="80"/>
      <c r="D352" s="35" t="s">
        <v>265</v>
      </c>
      <c r="E352" s="68"/>
      <c r="F352" s="73"/>
      <c r="G352" s="68"/>
      <c r="H352" s="68"/>
    </row>
    <row r="353" spans="1:8" s="42" customFormat="1" ht="11.45" customHeight="1" x14ac:dyDescent="0.2">
      <c r="A353" s="81"/>
      <c r="B353" s="63"/>
      <c r="C353" s="74"/>
      <c r="D353" s="274" t="s">
        <v>266</v>
      </c>
      <c r="E353" s="235">
        <v>289400</v>
      </c>
      <c r="F353" s="235">
        <f>SUM(F354:F354)</f>
        <v>0</v>
      </c>
      <c r="G353" s="235">
        <f>SUM(G354:G354)</f>
        <v>10500</v>
      </c>
      <c r="H353" s="235">
        <f t="shared" ref="H353:H358" si="35">SUM(E353+F353-G353)</f>
        <v>278900</v>
      </c>
    </row>
    <row r="354" spans="1:8" s="42" customFormat="1" ht="12" customHeight="1" x14ac:dyDescent="0.2">
      <c r="A354" s="81"/>
      <c r="B354" s="63"/>
      <c r="C354" s="74">
        <v>4430</v>
      </c>
      <c r="D354" s="67" t="s">
        <v>222</v>
      </c>
      <c r="E354" s="68">
        <v>29000</v>
      </c>
      <c r="F354" s="69"/>
      <c r="G354" s="69">
        <v>10500</v>
      </c>
      <c r="H354" s="68">
        <f t="shared" si="35"/>
        <v>18500</v>
      </c>
    </row>
    <row r="355" spans="1:8" s="42" customFormat="1" ht="12" customHeight="1" x14ac:dyDescent="0.2">
      <c r="A355" s="81"/>
      <c r="B355" s="63"/>
      <c r="C355" s="74"/>
      <c r="D355" s="274" t="s">
        <v>267</v>
      </c>
      <c r="E355" s="235">
        <v>0</v>
      </c>
      <c r="F355" s="235">
        <f>SUM(F356:F356)</f>
        <v>94573.7</v>
      </c>
      <c r="G355" s="235">
        <f>SUM(G356:G356)</f>
        <v>0</v>
      </c>
      <c r="H355" s="235">
        <f t="shared" si="35"/>
        <v>94573.7</v>
      </c>
    </row>
    <row r="356" spans="1:8" s="42" customFormat="1" ht="12" customHeight="1" x14ac:dyDescent="0.2">
      <c r="A356" s="236"/>
      <c r="B356" s="89"/>
      <c r="C356" s="77">
        <v>4308</v>
      </c>
      <c r="D356" s="64" t="s">
        <v>22</v>
      </c>
      <c r="E356" s="66">
        <v>0</v>
      </c>
      <c r="F356" s="65">
        <v>94573.7</v>
      </c>
      <c r="G356" s="65"/>
      <c r="H356" s="66">
        <f t="shared" si="35"/>
        <v>94573.7</v>
      </c>
    </row>
    <row r="357" spans="1:8" s="42" customFormat="1" ht="12" customHeight="1" x14ac:dyDescent="0.2">
      <c r="A357" s="81"/>
      <c r="B357" s="63"/>
      <c r="C357" s="60"/>
      <c r="D357" s="274" t="s">
        <v>268</v>
      </c>
      <c r="E357" s="235">
        <v>292576</v>
      </c>
      <c r="F357" s="235">
        <f>SUM(F358:F360)</f>
        <v>45000</v>
      </c>
      <c r="G357" s="235">
        <f>SUM(G358:G360)</f>
        <v>45000</v>
      </c>
      <c r="H357" s="235">
        <f t="shared" si="35"/>
        <v>292576</v>
      </c>
    </row>
    <row r="358" spans="1:8" s="42" customFormat="1" ht="12" customHeight="1" x14ac:dyDescent="0.2">
      <c r="A358" s="81"/>
      <c r="B358" s="63"/>
      <c r="C358" s="74">
        <v>4300</v>
      </c>
      <c r="D358" s="67" t="s">
        <v>22</v>
      </c>
      <c r="E358" s="68">
        <v>167000</v>
      </c>
      <c r="F358" s="69"/>
      <c r="G358" s="69">
        <v>45000</v>
      </c>
      <c r="H358" s="68">
        <f t="shared" si="35"/>
        <v>122000</v>
      </c>
    </row>
    <row r="359" spans="1:8" s="42" customFormat="1" ht="12" customHeight="1" x14ac:dyDescent="0.2">
      <c r="A359" s="81"/>
      <c r="B359" s="63"/>
      <c r="C359" s="74">
        <v>4390</v>
      </c>
      <c r="D359" s="67" t="s">
        <v>220</v>
      </c>
      <c r="E359" s="68"/>
      <c r="F359" s="69"/>
      <c r="G359" s="69"/>
      <c r="H359" s="68"/>
    </row>
    <row r="360" spans="1:8" s="42" customFormat="1" ht="12" customHeight="1" x14ac:dyDescent="0.2">
      <c r="A360" s="81"/>
      <c r="B360" s="63"/>
      <c r="C360" s="74"/>
      <c r="D360" s="35" t="s">
        <v>221</v>
      </c>
      <c r="E360" s="68">
        <v>100000</v>
      </c>
      <c r="F360" s="69">
        <v>45000</v>
      </c>
      <c r="G360" s="69"/>
      <c r="H360" s="68">
        <f>SUM(E360+F360-G360)</f>
        <v>145000</v>
      </c>
    </row>
    <row r="361" spans="1:8" s="42" customFormat="1" ht="12" customHeight="1" thickBot="1" x14ac:dyDescent="0.25">
      <c r="A361" s="58">
        <v>921</v>
      </c>
      <c r="B361" s="239"/>
      <c r="C361" s="240"/>
      <c r="D361" s="241" t="s">
        <v>269</v>
      </c>
      <c r="E361" s="57">
        <v>14357391</v>
      </c>
      <c r="F361" s="57">
        <f>SUM(F362,F366)</f>
        <v>35000</v>
      </c>
      <c r="G361" s="57">
        <f>SUM(G362,G366)</f>
        <v>35000</v>
      </c>
      <c r="H361" s="57">
        <f t="shared" si="30"/>
        <v>14357391</v>
      </c>
    </row>
    <row r="362" spans="1:8" s="42" customFormat="1" ht="12" customHeight="1" thickTop="1" x14ac:dyDescent="0.2">
      <c r="A362" s="58"/>
      <c r="B362" s="34">
        <v>92113</v>
      </c>
      <c r="C362" s="80"/>
      <c r="D362" s="226" t="s">
        <v>192</v>
      </c>
      <c r="E362" s="65">
        <v>3200000</v>
      </c>
      <c r="F362" s="65">
        <f>SUM(F363)</f>
        <v>35000</v>
      </c>
      <c r="G362" s="65">
        <f>SUM(G363)</f>
        <v>0</v>
      </c>
      <c r="H362" s="65">
        <f t="shared" si="30"/>
        <v>3235000</v>
      </c>
    </row>
    <row r="363" spans="1:8" s="42" customFormat="1" ht="12" customHeight="1" x14ac:dyDescent="0.2">
      <c r="A363" s="58"/>
      <c r="B363" s="82"/>
      <c r="C363" s="80"/>
      <c r="D363" s="280" t="s">
        <v>226</v>
      </c>
      <c r="E363" s="230">
        <v>3200000</v>
      </c>
      <c r="F363" s="275">
        <f>SUM(F364:F365)</f>
        <v>35000</v>
      </c>
      <c r="G363" s="275">
        <f>SUM(G364:G365)</f>
        <v>0</v>
      </c>
      <c r="H363" s="235">
        <f t="shared" si="30"/>
        <v>3235000</v>
      </c>
    </row>
    <row r="364" spans="1:8" s="42" customFormat="1" ht="12" customHeight="1" x14ac:dyDescent="0.2">
      <c r="A364" s="58"/>
      <c r="B364" s="82"/>
      <c r="C364" s="53" t="s">
        <v>270</v>
      </c>
      <c r="D364" s="63" t="s">
        <v>271</v>
      </c>
      <c r="E364" s="73"/>
      <c r="F364" s="73"/>
      <c r="G364" s="73"/>
      <c r="H364" s="68"/>
    </row>
    <row r="365" spans="1:8" s="42" customFormat="1" ht="12" customHeight="1" x14ac:dyDescent="0.2">
      <c r="A365" s="58"/>
      <c r="B365" s="82"/>
      <c r="C365" s="53"/>
      <c r="D365" s="71" t="s">
        <v>272</v>
      </c>
      <c r="E365" s="68">
        <v>3200000</v>
      </c>
      <c r="F365" s="68">
        <v>35000</v>
      </c>
      <c r="G365" s="68"/>
      <c r="H365" s="68">
        <f t="shared" si="30"/>
        <v>3235000</v>
      </c>
    </row>
    <row r="366" spans="1:8" s="42" customFormat="1" ht="12" customHeight="1" x14ac:dyDescent="0.2">
      <c r="A366" s="58"/>
      <c r="B366" s="34">
        <v>92114</v>
      </c>
      <c r="C366" s="80"/>
      <c r="D366" s="226" t="s">
        <v>194</v>
      </c>
      <c r="E366" s="65">
        <v>1424200</v>
      </c>
      <c r="F366" s="65">
        <f>SUM(F367)</f>
        <v>0</v>
      </c>
      <c r="G366" s="65">
        <f>SUM(G367)</f>
        <v>35000</v>
      </c>
      <c r="H366" s="65">
        <f t="shared" si="30"/>
        <v>1389200</v>
      </c>
    </row>
    <row r="367" spans="1:8" s="42" customFormat="1" ht="12" customHeight="1" x14ac:dyDescent="0.2">
      <c r="A367" s="58"/>
      <c r="B367" s="82"/>
      <c r="C367" s="80"/>
      <c r="D367" s="280" t="s">
        <v>226</v>
      </c>
      <c r="E367" s="230">
        <v>1424200</v>
      </c>
      <c r="F367" s="275">
        <f>SUM(F368:F369)</f>
        <v>0</v>
      </c>
      <c r="G367" s="275">
        <f>SUM(G368:G369)</f>
        <v>35000</v>
      </c>
      <c r="H367" s="235">
        <f t="shared" si="30"/>
        <v>1389200</v>
      </c>
    </row>
    <row r="368" spans="1:8" s="42" customFormat="1" ht="12" customHeight="1" x14ac:dyDescent="0.2">
      <c r="A368" s="58"/>
      <c r="B368" s="82"/>
      <c r="C368" s="53" t="s">
        <v>270</v>
      </c>
      <c r="D368" s="63" t="s">
        <v>271</v>
      </c>
      <c r="E368" s="73"/>
      <c r="F368" s="73"/>
      <c r="G368" s="73"/>
      <c r="H368" s="68"/>
    </row>
    <row r="369" spans="1:8" s="42" customFormat="1" ht="12" customHeight="1" x14ac:dyDescent="0.2">
      <c r="A369" s="58"/>
      <c r="B369" s="82"/>
      <c r="C369" s="53"/>
      <c r="D369" s="71" t="s">
        <v>272</v>
      </c>
      <c r="E369" s="68">
        <v>1424200</v>
      </c>
      <c r="F369" s="68"/>
      <c r="G369" s="68">
        <v>35000</v>
      </c>
      <c r="H369" s="68">
        <f t="shared" si="30"/>
        <v>1389200</v>
      </c>
    </row>
    <row r="370" spans="1:8" s="42" customFormat="1" ht="23.25" customHeight="1" thickBot="1" x14ac:dyDescent="0.25">
      <c r="A370" s="51"/>
      <c r="B370" s="52"/>
      <c r="C370" s="53"/>
      <c r="D370" s="56" t="s">
        <v>66</v>
      </c>
      <c r="E370" s="57">
        <v>116005774.18000001</v>
      </c>
      <c r="F370" s="57">
        <f>SUM(F371,F376)</f>
        <v>4270</v>
      </c>
      <c r="G370" s="57">
        <f>SUM(G371,G376)</f>
        <v>3600</v>
      </c>
      <c r="H370" s="57">
        <f t="shared" si="30"/>
        <v>116006444.18000001</v>
      </c>
    </row>
    <row r="371" spans="1:8" s="42" customFormat="1" ht="18" customHeight="1" thickTop="1" thickBot="1" x14ac:dyDescent="0.25">
      <c r="A371" s="60" t="s">
        <v>24</v>
      </c>
      <c r="B371" s="59"/>
      <c r="C371" s="60"/>
      <c r="D371" s="61" t="s">
        <v>16</v>
      </c>
      <c r="E371" s="57">
        <v>2559109.59</v>
      </c>
      <c r="F371" s="57">
        <f t="shared" ref="F371:G372" si="36">SUM(F372)</f>
        <v>670</v>
      </c>
      <c r="G371" s="57">
        <f t="shared" si="36"/>
        <v>0</v>
      </c>
      <c r="H371" s="57">
        <f t="shared" si="30"/>
        <v>2559779.59</v>
      </c>
    </row>
    <row r="372" spans="1:8" s="42" customFormat="1" ht="12" customHeight="1" thickTop="1" x14ac:dyDescent="0.2">
      <c r="A372" s="58"/>
      <c r="B372" s="63">
        <v>85219</v>
      </c>
      <c r="C372" s="53"/>
      <c r="D372" s="87" t="s">
        <v>52</v>
      </c>
      <c r="E372" s="86">
        <v>4900</v>
      </c>
      <c r="F372" s="66">
        <f t="shared" si="36"/>
        <v>670</v>
      </c>
      <c r="G372" s="66">
        <f t="shared" si="36"/>
        <v>0</v>
      </c>
      <c r="H372" s="65">
        <f t="shared" si="30"/>
        <v>5570</v>
      </c>
    </row>
    <row r="373" spans="1:8" s="42" customFormat="1" ht="12" customHeight="1" x14ac:dyDescent="0.2">
      <c r="A373" s="52"/>
      <c r="B373" s="59"/>
      <c r="C373" s="53"/>
      <c r="D373" s="276" t="s">
        <v>25</v>
      </c>
      <c r="E373" s="228">
        <v>4900</v>
      </c>
      <c r="F373" s="275">
        <f>SUM(F374:F375)</f>
        <v>670</v>
      </c>
      <c r="G373" s="275">
        <f>SUM(G374:G375)</f>
        <v>0</v>
      </c>
      <c r="H373" s="235">
        <f t="shared" si="30"/>
        <v>5570</v>
      </c>
    </row>
    <row r="374" spans="1:8" s="42" customFormat="1" ht="12" customHeight="1" x14ac:dyDescent="0.2">
      <c r="A374" s="60"/>
      <c r="B374" s="59"/>
      <c r="C374" s="74">
        <v>3110</v>
      </c>
      <c r="D374" s="67" t="s">
        <v>249</v>
      </c>
      <c r="E374" s="73">
        <v>4827</v>
      </c>
      <c r="F374" s="73">
        <v>660</v>
      </c>
      <c r="G374" s="79"/>
      <c r="H374" s="68">
        <f t="shared" ref="H374:H381" si="37">SUM(E374+F374-G374)</f>
        <v>5487</v>
      </c>
    </row>
    <row r="375" spans="1:8" s="42" customFormat="1" ht="12" customHeight="1" x14ac:dyDescent="0.2">
      <c r="A375" s="60"/>
      <c r="B375" s="59"/>
      <c r="C375" s="80">
        <v>4210</v>
      </c>
      <c r="D375" s="35" t="s">
        <v>20</v>
      </c>
      <c r="E375" s="73">
        <v>73</v>
      </c>
      <c r="F375" s="73">
        <v>10</v>
      </c>
      <c r="G375" s="79"/>
      <c r="H375" s="68">
        <f t="shared" si="37"/>
        <v>83</v>
      </c>
    </row>
    <row r="376" spans="1:8" s="42" customFormat="1" ht="12" customHeight="1" thickBot="1" x14ac:dyDescent="0.25">
      <c r="A376" s="59">
        <v>855</v>
      </c>
      <c r="B376" s="59"/>
      <c r="C376" s="60"/>
      <c r="D376" s="61" t="s">
        <v>273</v>
      </c>
      <c r="E376" s="57">
        <v>111722944.59</v>
      </c>
      <c r="F376" s="57">
        <f t="shared" ref="F376:G377" si="38">SUM(F377)</f>
        <v>3600</v>
      </c>
      <c r="G376" s="57">
        <f t="shared" si="38"/>
        <v>3600</v>
      </c>
      <c r="H376" s="57">
        <f t="shared" si="37"/>
        <v>111722944.59</v>
      </c>
    </row>
    <row r="377" spans="1:8" s="42" customFormat="1" ht="12" customHeight="1" thickTop="1" x14ac:dyDescent="0.2">
      <c r="A377" s="59"/>
      <c r="B377" s="63">
        <v>85501</v>
      </c>
      <c r="C377" s="53"/>
      <c r="D377" s="72" t="s">
        <v>274</v>
      </c>
      <c r="E377" s="86">
        <v>75163500</v>
      </c>
      <c r="F377" s="66">
        <f t="shared" si="38"/>
        <v>3600</v>
      </c>
      <c r="G377" s="66">
        <f t="shared" si="38"/>
        <v>3600</v>
      </c>
      <c r="H377" s="65">
        <f t="shared" si="37"/>
        <v>75163500</v>
      </c>
    </row>
    <row r="378" spans="1:8" s="42" customFormat="1" ht="12" customHeight="1" x14ac:dyDescent="0.2">
      <c r="A378" s="52"/>
      <c r="B378" s="59"/>
      <c r="C378" s="53"/>
      <c r="D378" s="276" t="s">
        <v>25</v>
      </c>
      <c r="E378" s="228">
        <v>75163500</v>
      </c>
      <c r="F378" s="275">
        <f>SUM(F379:F381)</f>
        <v>3600</v>
      </c>
      <c r="G378" s="275">
        <f>SUM(G379:G381)</f>
        <v>3600</v>
      </c>
      <c r="H378" s="235">
        <f t="shared" si="37"/>
        <v>75163500</v>
      </c>
    </row>
    <row r="379" spans="1:8" s="42" customFormat="1" ht="12" customHeight="1" x14ac:dyDescent="0.2">
      <c r="A379" s="60"/>
      <c r="B379" s="59"/>
      <c r="C379" s="74">
        <v>3110</v>
      </c>
      <c r="D379" s="67" t="s">
        <v>249</v>
      </c>
      <c r="E379" s="73">
        <v>74524610</v>
      </c>
      <c r="F379" s="83"/>
      <c r="G379" s="83">
        <v>669</v>
      </c>
      <c r="H379" s="68">
        <f t="shared" si="37"/>
        <v>74523941</v>
      </c>
    </row>
    <row r="380" spans="1:8" s="42" customFormat="1" ht="12" customHeight="1" x14ac:dyDescent="0.2">
      <c r="A380" s="60"/>
      <c r="B380" s="59"/>
      <c r="C380" s="74">
        <v>4040</v>
      </c>
      <c r="D380" s="67" t="s">
        <v>51</v>
      </c>
      <c r="E380" s="73">
        <v>49939</v>
      </c>
      <c r="F380" s="83"/>
      <c r="G380" s="83">
        <v>2931</v>
      </c>
      <c r="H380" s="68">
        <f t="shared" si="37"/>
        <v>47008</v>
      </c>
    </row>
    <row r="381" spans="1:8" s="42" customFormat="1" ht="12" customHeight="1" x14ac:dyDescent="0.2">
      <c r="A381" s="60"/>
      <c r="B381" s="59"/>
      <c r="C381" s="74">
        <v>4360</v>
      </c>
      <c r="D381" s="67" t="s">
        <v>219</v>
      </c>
      <c r="E381" s="73">
        <v>0</v>
      </c>
      <c r="F381" s="83">
        <v>3600</v>
      </c>
      <c r="G381" s="83"/>
      <c r="H381" s="68">
        <f t="shared" si="37"/>
        <v>3600</v>
      </c>
    </row>
    <row r="382" spans="1:8" s="42" customFormat="1" ht="23.25" customHeight="1" thickBot="1" x14ac:dyDescent="0.25">
      <c r="A382" s="81"/>
      <c r="B382" s="63"/>
      <c r="C382" s="74"/>
      <c r="D382" s="56" t="s">
        <v>53</v>
      </c>
      <c r="E382" s="57">
        <v>18191902</v>
      </c>
      <c r="F382" s="57">
        <f>SUM(F383,F387,F392,F406,F418)</f>
        <v>134268.4</v>
      </c>
      <c r="G382" s="57">
        <f>SUM(G383,G387,G392,G406,G418)</f>
        <v>45821</v>
      </c>
      <c r="H382" s="57">
        <f>SUM(E382+F382-G382)</f>
        <v>18280349.399999999</v>
      </c>
    </row>
    <row r="383" spans="1:8" s="42" customFormat="1" ht="20.25" customHeight="1" thickTop="1" thickBot="1" x14ac:dyDescent="0.25">
      <c r="A383" s="124" t="s">
        <v>102</v>
      </c>
      <c r="B383" s="85"/>
      <c r="C383" s="85"/>
      <c r="D383" s="125" t="s">
        <v>103</v>
      </c>
      <c r="E383" s="57">
        <v>0</v>
      </c>
      <c r="F383" s="57">
        <f t="shared" ref="F383:G384" si="39">SUM(F384)</f>
        <v>20000</v>
      </c>
      <c r="G383" s="57">
        <f t="shared" si="39"/>
        <v>0</v>
      </c>
      <c r="H383" s="57">
        <f t="shared" ref="H383:H395" si="40">SUM(E383+F383-G383)</f>
        <v>20000</v>
      </c>
    </row>
    <row r="384" spans="1:8" s="42" customFormat="1" ht="12" customHeight="1" thickTop="1" x14ac:dyDescent="0.2">
      <c r="A384" s="130"/>
      <c r="B384" s="131" t="s">
        <v>104</v>
      </c>
      <c r="C384" s="127"/>
      <c r="D384" s="128" t="s">
        <v>105</v>
      </c>
      <c r="E384" s="86">
        <v>0</v>
      </c>
      <c r="F384" s="66">
        <f t="shared" si="39"/>
        <v>20000</v>
      </c>
      <c r="G384" s="66">
        <f t="shared" si="39"/>
        <v>0</v>
      </c>
      <c r="H384" s="65">
        <f t="shared" si="40"/>
        <v>20000</v>
      </c>
    </row>
    <row r="385" spans="1:8" s="42" customFormat="1" ht="12" customHeight="1" x14ac:dyDescent="0.2">
      <c r="A385" s="46"/>
      <c r="B385" s="59"/>
      <c r="C385" s="53"/>
      <c r="D385" s="274" t="s">
        <v>123</v>
      </c>
      <c r="E385" s="228">
        <v>0</v>
      </c>
      <c r="F385" s="275">
        <f>SUM(F386:F386)</f>
        <v>20000</v>
      </c>
      <c r="G385" s="275">
        <f>SUM(G386:G386)</f>
        <v>0</v>
      </c>
      <c r="H385" s="235">
        <f t="shared" si="40"/>
        <v>20000</v>
      </c>
    </row>
    <row r="386" spans="1:8" s="42" customFormat="1" ht="12" customHeight="1" x14ac:dyDescent="0.2">
      <c r="A386" s="58"/>
      <c r="B386" s="63"/>
      <c r="C386" s="74">
        <v>4300</v>
      </c>
      <c r="D386" s="67" t="s">
        <v>22</v>
      </c>
      <c r="E386" s="83">
        <v>0</v>
      </c>
      <c r="F386" s="83">
        <v>20000</v>
      </c>
      <c r="G386" s="83"/>
      <c r="H386" s="68">
        <f t="shared" si="40"/>
        <v>20000</v>
      </c>
    </row>
    <row r="387" spans="1:8" s="42" customFormat="1" ht="12" customHeight="1" thickBot="1" x14ac:dyDescent="0.25">
      <c r="A387" s="46">
        <v>700</v>
      </c>
      <c r="B387" s="59"/>
      <c r="C387" s="60"/>
      <c r="D387" s="61" t="s">
        <v>210</v>
      </c>
      <c r="E387" s="57">
        <v>383500</v>
      </c>
      <c r="F387" s="57">
        <f t="shared" ref="F387:G388" si="41">SUM(F388)</f>
        <v>32447.4</v>
      </c>
      <c r="G387" s="57">
        <f t="shared" si="41"/>
        <v>0</v>
      </c>
      <c r="H387" s="57">
        <f t="shared" si="40"/>
        <v>415947.4</v>
      </c>
    </row>
    <row r="388" spans="1:8" s="42" customFormat="1" ht="12" customHeight="1" thickTop="1" x14ac:dyDescent="0.2">
      <c r="A388" s="46"/>
      <c r="B388" s="63">
        <v>70005</v>
      </c>
      <c r="C388" s="53"/>
      <c r="D388" s="87" t="s">
        <v>211</v>
      </c>
      <c r="E388" s="86">
        <v>383500</v>
      </c>
      <c r="F388" s="66">
        <f t="shared" si="41"/>
        <v>32447.4</v>
      </c>
      <c r="G388" s="66">
        <f t="shared" si="41"/>
        <v>0</v>
      </c>
      <c r="H388" s="65">
        <f t="shared" si="40"/>
        <v>415947.4</v>
      </c>
    </row>
    <row r="389" spans="1:8" s="42" customFormat="1" ht="12" customHeight="1" x14ac:dyDescent="0.2">
      <c r="A389" s="46"/>
      <c r="B389" s="59"/>
      <c r="C389" s="53"/>
      <c r="D389" s="274" t="s">
        <v>275</v>
      </c>
      <c r="E389" s="228">
        <v>229500</v>
      </c>
      <c r="F389" s="275">
        <f>SUM(F391:F391)</f>
        <v>32447.4</v>
      </c>
      <c r="G389" s="275">
        <f>SUM(G391:G391)</f>
        <v>0</v>
      </c>
      <c r="H389" s="235">
        <f t="shared" si="40"/>
        <v>261947.4</v>
      </c>
    </row>
    <row r="390" spans="1:8" s="42" customFormat="1" ht="12" customHeight="1" x14ac:dyDescent="0.2">
      <c r="A390" s="46"/>
      <c r="B390" s="59"/>
      <c r="C390" s="74">
        <v>4390</v>
      </c>
      <c r="D390" s="67" t="s">
        <v>220</v>
      </c>
      <c r="E390" s="83"/>
      <c r="F390" s="68"/>
      <c r="G390" s="68"/>
      <c r="H390" s="69"/>
    </row>
    <row r="391" spans="1:8" s="42" customFormat="1" ht="12" customHeight="1" x14ac:dyDescent="0.2">
      <c r="A391" s="58"/>
      <c r="B391" s="63"/>
      <c r="C391" s="74"/>
      <c r="D391" s="35" t="s">
        <v>221</v>
      </c>
      <c r="E391" s="83">
        <v>0</v>
      </c>
      <c r="F391" s="83">
        <v>32447.4</v>
      </c>
      <c r="G391" s="83"/>
      <c r="H391" s="68">
        <f t="shared" si="40"/>
        <v>32447.4</v>
      </c>
    </row>
    <row r="392" spans="1:8" s="42" customFormat="1" ht="12" customHeight="1" thickBot="1" x14ac:dyDescent="0.25">
      <c r="A392" s="60" t="s">
        <v>212</v>
      </c>
      <c r="B392" s="59"/>
      <c r="C392" s="60"/>
      <c r="D392" s="61" t="s">
        <v>213</v>
      </c>
      <c r="E392" s="57">
        <v>918300</v>
      </c>
      <c r="F392" s="57">
        <f>SUM(F393,F399)</f>
        <v>37914</v>
      </c>
      <c r="G392" s="57">
        <f>SUM(G393,G399)</f>
        <v>1914</v>
      </c>
      <c r="H392" s="57">
        <f t="shared" si="40"/>
        <v>954300</v>
      </c>
    </row>
    <row r="393" spans="1:8" s="42" customFormat="1" ht="12" customHeight="1" thickTop="1" x14ac:dyDescent="0.2">
      <c r="A393" s="60"/>
      <c r="B393" s="63">
        <v>71012</v>
      </c>
      <c r="C393" s="74"/>
      <c r="D393" s="64" t="s">
        <v>214</v>
      </c>
      <c r="E393" s="86">
        <v>334800</v>
      </c>
      <c r="F393" s="66">
        <f>SUM(F394,F397)</f>
        <v>36000</v>
      </c>
      <c r="G393" s="66">
        <f>SUM(G394,G397)</f>
        <v>0</v>
      </c>
      <c r="H393" s="65">
        <f t="shared" si="40"/>
        <v>370800</v>
      </c>
    </row>
    <row r="394" spans="1:8" s="42" customFormat="1" ht="12" customHeight="1" x14ac:dyDescent="0.2">
      <c r="A394" s="46"/>
      <c r="B394" s="59"/>
      <c r="C394" s="53"/>
      <c r="D394" s="274" t="s">
        <v>123</v>
      </c>
      <c r="E394" s="228">
        <v>30000</v>
      </c>
      <c r="F394" s="275">
        <f>SUM(F395:F395)</f>
        <v>30000</v>
      </c>
      <c r="G394" s="275">
        <f>SUM(G395:G395)</f>
        <v>0</v>
      </c>
      <c r="H394" s="235">
        <f t="shared" si="40"/>
        <v>60000</v>
      </c>
    </row>
    <row r="395" spans="1:8" s="42" customFormat="1" ht="12" customHeight="1" x14ac:dyDescent="0.2">
      <c r="A395" s="58"/>
      <c r="B395" s="63"/>
      <c r="C395" s="74">
        <v>4300</v>
      </c>
      <c r="D395" s="67" t="s">
        <v>22</v>
      </c>
      <c r="E395" s="83">
        <v>30000</v>
      </c>
      <c r="F395" s="83">
        <v>30000</v>
      </c>
      <c r="G395" s="83"/>
      <c r="H395" s="68">
        <f t="shared" si="40"/>
        <v>60000</v>
      </c>
    </row>
    <row r="396" spans="1:8" s="42" customFormat="1" ht="12" customHeight="1" x14ac:dyDescent="0.2">
      <c r="A396" s="58"/>
      <c r="B396" s="63"/>
      <c r="C396" s="74"/>
      <c r="D396" s="35" t="s">
        <v>121</v>
      </c>
      <c r="E396" s="83"/>
      <c r="F396" s="83"/>
      <c r="G396" s="83"/>
      <c r="H396" s="68"/>
    </row>
    <row r="397" spans="1:8" s="42" customFormat="1" ht="12" customHeight="1" x14ac:dyDescent="0.2">
      <c r="A397" s="58"/>
      <c r="B397" s="63"/>
      <c r="C397" s="53"/>
      <c r="D397" s="281" t="s">
        <v>122</v>
      </c>
      <c r="E397" s="230">
        <v>0</v>
      </c>
      <c r="F397" s="275">
        <f>SUM(F398:F398)</f>
        <v>6000</v>
      </c>
      <c r="G397" s="275">
        <f>SUM(G398:G398)</f>
        <v>0</v>
      </c>
      <c r="H397" s="235">
        <f t="shared" ref="H397:H404" si="42">SUM(E397+F397-G397)</f>
        <v>6000</v>
      </c>
    </row>
    <row r="398" spans="1:8" s="42" customFormat="1" ht="12" customHeight="1" x14ac:dyDescent="0.2">
      <c r="A398" s="58"/>
      <c r="B398" s="63"/>
      <c r="C398" s="31" t="s">
        <v>116</v>
      </c>
      <c r="D398" s="35" t="s">
        <v>20</v>
      </c>
      <c r="E398" s="83">
        <v>0</v>
      </c>
      <c r="F398" s="83">
        <v>6000</v>
      </c>
      <c r="G398" s="83"/>
      <c r="H398" s="68">
        <f t="shared" si="42"/>
        <v>6000</v>
      </c>
    </row>
    <row r="399" spans="1:8" s="42" customFormat="1" ht="12" customHeight="1" x14ac:dyDescent="0.2">
      <c r="A399" s="58"/>
      <c r="B399" s="63">
        <v>71015</v>
      </c>
      <c r="C399" s="74"/>
      <c r="D399" s="64" t="s">
        <v>276</v>
      </c>
      <c r="E399" s="86">
        <v>583500</v>
      </c>
      <c r="F399" s="66">
        <f>SUM(F401)</f>
        <v>1914</v>
      </c>
      <c r="G399" s="66">
        <f>SUM(G401)</f>
        <v>1914</v>
      </c>
      <c r="H399" s="65">
        <f t="shared" si="42"/>
        <v>583500</v>
      </c>
    </row>
    <row r="400" spans="1:8" s="42" customFormat="1" ht="12" customHeight="1" x14ac:dyDescent="0.2">
      <c r="A400" s="58"/>
      <c r="B400" s="63"/>
      <c r="C400" s="74"/>
      <c r="D400" s="35" t="s">
        <v>277</v>
      </c>
      <c r="E400" s="83"/>
      <c r="F400" s="68"/>
      <c r="G400" s="68"/>
      <c r="H400" s="69"/>
    </row>
    <row r="401" spans="1:8" s="42" customFormat="1" ht="12" customHeight="1" x14ac:dyDescent="0.2">
      <c r="A401" s="58"/>
      <c r="B401" s="63"/>
      <c r="C401" s="53"/>
      <c r="D401" s="274" t="s">
        <v>278</v>
      </c>
      <c r="E401" s="230">
        <v>583500</v>
      </c>
      <c r="F401" s="275">
        <f>SUM(F402:F404)</f>
        <v>1914</v>
      </c>
      <c r="G401" s="275">
        <f>SUM(G402:G404)</f>
        <v>1914</v>
      </c>
      <c r="H401" s="235">
        <f t="shared" si="42"/>
        <v>583500</v>
      </c>
    </row>
    <row r="402" spans="1:8" s="42" customFormat="1" ht="12" customHeight="1" x14ac:dyDescent="0.2">
      <c r="A402" s="58"/>
      <c r="B402" s="63"/>
      <c r="C402" s="74">
        <v>4020</v>
      </c>
      <c r="D402" s="67" t="s">
        <v>279</v>
      </c>
      <c r="E402" s="83"/>
      <c r="F402" s="83"/>
      <c r="G402" s="83"/>
      <c r="H402" s="68"/>
    </row>
    <row r="403" spans="1:8" s="42" customFormat="1" ht="12" customHeight="1" x14ac:dyDescent="0.2">
      <c r="A403" s="58"/>
      <c r="B403" s="63"/>
      <c r="C403" s="74"/>
      <c r="D403" s="67" t="s">
        <v>280</v>
      </c>
      <c r="E403" s="83">
        <v>301177</v>
      </c>
      <c r="F403" s="83">
        <v>1914</v>
      </c>
      <c r="G403" s="83"/>
      <c r="H403" s="68">
        <f t="shared" si="42"/>
        <v>303091</v>
      </c>
    </row>
    <row r="404" spans="1:8" s="42" customFormat="1" ht="12" customHeight="1" x14ac:dyDescent="0.2">
      <c r="A404" s="58"/>
      <c r="B404" s="63"/>
      <c r="C404" s="74">
        <v>4040</v>
      </c>
      <c r="D404" s="67" t="s">
        <v>51</v>
      </c>
      <c r="E404" s="83">
        <v>32460</v>
      </c>
      <c r="F404" s="83"/>
      <c r="G404" s="83">
        <v>1914</v>
      </c>
      <c r="H404" s="68">
        <f t="shared" si="42"/>
        <v>30546</v>
      </c>
    </row>
    <row r="405" spans="1:8" s="42" customFormat="1" ht="12" customHeight="1" x14ac:dyDescent="0.2">
      <c r="A405" s="58">
        <v>754</v>
      </c>
      <c r="B405" s="59"/>
      <c r="C405" s="60"/>
      <c r="D405" s="59" t="s">
        <v>54</v>
      </c>
      <c r="E405" s="132"/>
      <c r="F405" s="88"/>
      <c r="G405" s="88"/>
      <c r="H405" s="88"/>
    </row>
    <row r="406" spans="1:8" s="42" customFormat="1" ht="12" customHeight="1" thickBot="1" x14ac:dyDescent="0.25">
      <c r="A406" s="58"/>
      <c r="B406" s="59"/>
      <c r="C406" s="60"/>
      <c r="D406" s="59" t="s">
        <v>55</v>
      </c>
      <c r="E406" s="62">
        <v>14568502</v>
      </c>
      <c r="F406" s="57">
        <f>SUM(F407)</f>
        <v>31612</v>
      </c>
      <c r="G406" s="57">
        <f>SUM(G407)</f>
        <v>31612</v>
      </c>
      <c r="H406" s="57">
        <f>SUM(E406+F406-G406)</f>
        <v>14568502</v>
      </c>
    </row>
    <row r="407" spans="1:8" s="42" customFormat="1" ht="12" customHeight="1" thickTop="1" x14ac:dyDescent="0.2">
      <c r="A407" s="58"/>
      <c r="B407" s="63">
        <v>75411</v>
      </c>
      <c r="C407" s="74"/>
      <c r="D407" s="89" t="s">
        <v>83</v>
      </c>
      <c r="E407" s="66">
        <v>14568502</v>
      </c>
      <c r="F407" s="66">
        <f>SUM(F408)</f>
        <v>31612</v>
      </c>
      <c r="G407" s="66">
        <f>SUM(G408)</f>
        <v>31612</v>
      </c>
      <c r="H407" s="65">
        <f>SUM(E407+F407-G407)</f>
        <v>14568502</v>
      </c>
    </row>
    <row r="408" spans="1:8" s="42" customFormat="1" ht="12" customHeight="1" x14ac:dyDescent="0.2">
      <c r="A408" s="58"/>
      <c r="B408" s="63"/>
      <c r="C408" s="74"/>
      <c r="D408" s="281" t="s">
        <v>56</v>
      </c>
      <c r="E408" s="275">
        <v>14568502</v>
      </c>
      <c r="F408" s="275">
        <f>SUM(F409:F417)</f>
        <v>31612</v>
      </c>
      <c r="G408" s="275">
        <f>SUM(G409:G417)</f>
        <v>31612</v>
      </c>
      <c r="H408" s="235">
        <f>SUM(E408+F408-G408)</f>
        <v>14568502</v>
      </c>
    </row>
    <row r="409" spans="1:8" s="42" customFormat="1" ht="12" customHeight="1" x14ac:dyDescent="0.2">
      <c r="A409" s="81"/>
      <c r="B409" s="34"/>
      <c r="C409" s="74">
        <v>4050</v>
      </c>
      <c r="D409" s="133" t="s">
        <v>124</v>
      </c>
      <c r="E409" s="68">
        <v>9742565</v>
      </c>
      <c r="F409" s="68"/>
      <c r="G409" s="68">
        <v>26267</v>
      </c>
      <c r="H409" s="68">
        <f t="shared" ref="H409:H417" si="43">SUM(E409+F409-G409)</f>
        <v>9716298</v>
      </c>
    </row>
    <row r="410" spans="1:8" s="42" customFormat="1" ht="12" customHeight="1" x14ac:dyDescent="0.2">
      <c r="A410" s="81"/>
      <c r="B410" s="34"/>
      <c r="C410" s="74">
        <v>4060</v>
      </c>
      <c r="D410" s="134" t="s">
        <v>125</v>
      </c>
      <c r="E410" s="68"/>
      <c r="F410" s="68"/>
      <c r="G410" s="68"/>
      <c r="H410" s="68"/>
    </row>
    <row r="411" spans="1:8" s="42" customFormat="1" ht="12" customHeight="1" x14ac:dyDescent="0.2">
      <c r="A411" s="81"/>
      <c r="B411" s="34"/>
      <c r="C411" s="74"/>
      <c r="D411" s="134" t="s">
        <v>126</v>
      </c>
      <c r="E411" s="68">
        <v>24315</v>
      </c>
      <c r="F411" s="68">
        <v>26267</v>
      </c>
      <c r="G411" s="68"/>
      <c r="H411" s="68">
        <f t="shared" si="43"/>
        <v>50582</v>
      </c>
    </row>
    <row r="412" spans="1:8" s="42" customFormat="1" ht="12" customHeight="1" x14ac:dyDescent="0.2">
      <c r="A412" s="81"/>
      <c r="B412" s="34"/>
      <c r="C412" s="31" t="s">
        <v>116</v>
      </c>
      <c r="D412" s="35" t="s">
        <v>20</v>
      </c>
      <c r="E412" s="68">
        <v>196567</v>
      </c>
      <c r="F412" s="68"/>
      <c r="G412" s="68">
        <v>5345</v>
      </c>
      <c r="H412" s="68">
        <f t="shared" si="43"/>
        <v>191222</v>
      </c>
    </row>
    <row r="413" spans="1:8" s="42" customFormat="1" ht="12" customHeight="1" x14ac:dyDescent="0.2">
      <c r="A413" s="81"/>
      <c r="B413" s="34"/>
      <c r="C413" s="74">
        <v>4390</v>
      </c>
      <c r="D413" s="67" t="s">
        <v>220</v>
      </c>
      <c r="E413" s="68"/>
      <c r="F413" s="68"/>
      <c r="G413" s="68"/>
      <c r="H413" s="68"/>
    </row>
    <row r="414" spans="1:8" s="42" customFormat="1" ht="12" customHeight="1" x14ac:dyDescent="0.2">
      <c r="A414" s="236"/>
      <c r="B414" s="233"/>
      <c r="C414" s="77"/>
      <c r="D414" s="226" t="s">
        <v>221</v>
      </c>
      <c r="E414" s="66">
        <v>0</v>
      </c>
      <c r="F414" s="66">
        <v>1200</v>
      </c>
      <c r="G414" s="66"/>
      <c r="H414" s="66">
        <f t="shared" si="43"/>
        <v>1200</v>
      </c>
    </row>
    <row r="415" spans="1:8" s="42" customFormat="1" ht="12" customHeight="1" x14ac:dyDescent="0.2">
      <c r="A415" s="81"/>
      <c r="B415" s="34"/>
      <c r="C415" s="74">
        <v>4520</v>
      </c>
      <c r="D415" s="63" t="s">
        <v>281</v>
      </c>
      <c r="E415" s="68"/>
      <c r="F415" s="68"/>
      <c r="G415" s="68"/>
      <c r="H415" s="68"/>
    </row>
    <row r="416" spans="1:8" s="42" customFormat="1" ht="12" customHeight="1" x14ac:dyDescent="0.2">
      <c r="A416" s="58"/>
      <c r="B416" s="63"/>
      <c r="C416" s="74"/>
      <c r="D416" s="67" t="s">
        <v>17</v>
      </c>
      <c r="E416" s="68">
        <v>0</v>
      </c>
      <c r="F416" s="68">
        <v>145</v>
      </c>
      <c r="G416" s="68"/>
      <c r="H416" s="68">
        <f t="shared" si="43"/>
        <v>145</v>
      </c>
    </row>
    <row r="417" spans="1:8" s="42" customFormat="1" ht="12" customHeight="1" x14ac:dyDescent="0.2">
      <c r="A417" s="60"/>
      <c r="B417" s="63"/>
      <c r="C417" s="74">
        <v>4780</v>
      </c>
      <c r="D417" s="67" t="s">
        <v>282</v>
      </c>
      <c r="E417" s="73">
        <v>0</v>
      </c>
      <c r="F417" s="73">
        <v>4000</v>
      </c>
      <c r="G417" s="79"/>
      <c r="H417" s="68">
        <f t="shared" si="43"/>
        <v>4000</v>
      </c>
    </row>
    <row r="418" spans="1:8" s="42" customFormat="1" ht="12" customHeight="1" thickBot="1" x14ac:dyDescent="0.25">
      <c r="A418" s="59">
        <v>755</v>
      </c>
      <c r="B418" s="59"/>
      <c r="C418" s="60"/>
      <c r="D418" s="61" t="s">
        <v>283</v>
      </c>
      <c r="E418" s="57">
        <v>264000</v>
      </c>
      <c r="F418" s="62">
        <f>SUM(F419)</f>
        <v>12295</v>
      </c>
      <c r="G418" s="62">
        <f>SUM(G419)</f>
        <v>12295</v>
      </c>
      <c r="H418" s="57">
        <f>SUM(E418+F418-G418)</f>
        <v>264000</v>
      </c>
    </row>
    <row r="419" spans="1:8" s="42" customFormat="1" ht="12" customHeight="1" thickTop="1" x14ac:dyDescent="0.2">
      <c r="A419" s="82"/>
      <c r="B419" s="74">
        <v>75515</v>
      </c>
      <c r="C419" s="85"/>
      <c r="D419" s="123" t="s">
        <v>284</v>
      </c>
      <c r="E419" s="65">
        <v>264000</v>
      </c>
      <c r="F419" s="66">
        <f>SUM(F420)</f>
        <v>12295</v>
      </c>
      <c r="G419" s="66">
        <f>SUM(G420)</f>
        <v>12295</v>
      </c>
      <c r="H419" s="65">
        <f>SUM(E419+F419-G419)</f>
        <v>264000</v>
      </c>
    </row>
    <row r="420" spans="1:8" s="42" customFormat="1" ht="12" customHeight="1" x14ac:dyDescent="0.2">
      <c r="A420" s="43"/>
      <c r="B420" s="85"/>
      <c r="C420" s="74"/>
      <c r="D420" s="282" t="s">
        <v>81</v>
      </c>
      <c r="E420" s="235">
        <v>264000</v>
      </c>
      <c r="F420" s="235">
        <f>SUM(F421:F422)</f>
        <v>12295</v>
      </c>
      <c r="G420" s="235">
        <f>SUM(G421:G422)</f>
        <v>12295</v>
      </c>
      <c r="H420" s="230">
        <f>SUM(E420+F420-G420)</f>
        <v>264000</v>
      </c>
    </row>
    <row r="421" spans="1:8" s="42" customFormat="1" ht="12" customHeight="1" x14ac:dyDescent="0.2">
      <c r="A421" s="58"/>
      <c r="B421" s="63"/>
      <c r="C421" s="74">
        <v>4170</v>
      </c>
      <c r="D421" s="67" t="s">
        <v>23</v>
      </c>
      <c r="E421" s="68">
        <v>0</v>
      </c>
      <c r="F421" s="73">
        <v>12295</v>
      </c>
      <c r="G421" s="73"/>
      <c r="H421" s="69">
        <f t="shared" ref="H421:H422" si="44">SUM(E421+F421-G421)</f>
        <v>12295</v>
      </c>
    </row>
    <row r="422" spans="1:8" s="42" customFormat="1" ht="12" customHeight="1" x14ac:dyDescent="0.2">
      <c r="A422" s="58"/>
      <c r="B422" s="63"/>
      <c r="C422" s="74">
        <v>4300</v>
      </c>
      <c r="D422" s="67" t="s">
        <v>22</v>
      </c>
      <c r="E422" s="68">
        <v>128570</v>
      </c>
      <c r="F422" s="73"/>
      <c r="G422" s="73">
        <v>12295</v>
      </c>
      <c r="H422" s="69">
        <f t="shared" si="44"/>
        <v>116275</v>
      </c>
    </row>
    <row r="423" spans="1:8" s="42" customFormat="1" ht="3.75" customHeight="1" x14ac:dyDescent="0.2">
      <c r="A423" s="90"/>
      <c r="B423" s="91"/>
      <c r="C423" s="92"/>
      <c r="D423" s="93"/>
      <c r="E423" s="65"/>
      <c r="F423" s="65"/>
      <c r="G423" s="65"/>
      <c r="H423" s="65"/>
    </row>
    <row r="424" spans="1:8" s="42" customFormat="1" ht="12.6" customHeight="1" x14ac:dyDescent="0.2">
      <c r="A424" s="94"/>
    </row>
    <row r="425" spans="1:8" s="42" customFormat="1" ht="12.6" customHeight="1" x14ac:dyDescent="0.2">
      <c r="A425" s="94"/>
    </row>
    <row r="426" spans="1:8" s="42" customFormat="1" ht="12.6" customHeight="1" x14ac:dyDescent="0.2">
      <c r="A426" s="94"/>
    </row>
    <row r="427" spans="1:8" s="42" customFormat="1" ht="12.6" customHeight="1" x14ac:dyDescent="0.2">
      <c r="A427" s="94"/>
    </row>
    <row r="428" spans="1:8" s="42" customFormat="1" ht="12.6" customHeight="1" x14ac:dyDescent="0.2">
      <c r="A428" s="94"/>
    </row>
    <row r="429" spans="1:8" s="42" customFormat="1" ht="12.6" customHeight="1" x14ac:dyDescent="0.2">
      <c r="A429" s="94"/>
    </row>
    <row r="430" spans="1:8" s="42" customFormat="1" ht="12.6" customHeight="1" x14ac:dyDescent="0.2">
      <c r="A430" s="94"/>
    </row>
    <row r="431" spans="1:8" s="42" customFormat="1" ht="12.6" customHeight="1" x14ac:dyDescent="0.2">
      <c r="A431" s="94"/>
    </row>
    <row r="432" spans="1:8" s="42" customFormat="1" ht="12.6" customHeight="1" x14ac:dyDescent="0.2">
      <c r="A432" s="94"/>
    </row>
    <row r="433" spans="1:1" s="42" customFormat="1" ht="12.6" customHeight="1" x14ac:dyDescent="0.2">
      <c r="A433" s="94"/>
    </row>
    <row r="434" spans="1:1" s="42" customFormat="1" ht="12.6" customHeight="1" x14ac:dyDescent="0.2">
      <c r="A434" s="94"/>
    </row>
    <row r="435" spans="1:1" s="42" customFormat="1" ht="12.6" customHeight="1" x14ac:dyDescent="0.2">
      <c r="A435" s="94"/>
    </row>
    <row r="436" spans="1:1" s="42" customFormat="1" ht="12.6" customHeight="1" x14ac:dyDescent="0.2">
      <c r="A436" s="94"/>
    </row>
    <row r="437" spans="1:1" s="42" customFormat="1" ht="12.6" customHeight="1" x14ac:dyDescent="0.2">
      <c r="A437" s="94"/>
    </row>
    <row r="438" spans="1:1" s="42" customFormat="1" ht="12.6" customHeight="1" x14ac:dyDescent="0.2">
      <c r="A438" s="94"/>
    </row>
    <row r="439" spans="1:1" s="42" customFormat="1" ht="12.6" customHeight="1" x14ac:dyDescent="0.2">
      <c r="A439" s="94"/>
    </row>
    <row r="440" spans="1:1" s="42" customFormat="1" ht="12.6" customHeight="1" x14ac:dyDescent="0.2">
      <c r="A440" s="94"/>
    </row>
    <row r="441" spans="1:1" s="42" customFormat="1" ht="12.6" customHeight="1" x14ac:dyDescent="0.2">
      <c r="A441" s="94"/>
    </row>
    <row r="442" spans="1:1" s="42" customFormat="1" ht="12.6" customHeight="1" x14ac:dyDescent="0.2">
      <c r="A442" s="94"/>
    </row>
    <row r="443" spans="1:1" s="42" customFormat="1" ht="12.6" customHeight="1" x14ac:dyDescent="0.2">
      <c r="A443" s="94"/>
    </row>
    <row r="444" spans="1:1" s="42" customFormat="1" ht="12.6" customHeight="1" x14ac:dyDescent="0.2">
      <c r="A444" s="94"/>
    </row>
    <row r="445" spans="1:1" s="42" customFormat="1" ht="12.6" customHeight="1" x14ac:dyDescent="0.2">
      <c r="A445" s="94"/>
    </row>
    <row r="446" spans="1:1" s="42" customFormat="1" ht="12.6" customHeight="1" x14ac:dyDescent="0.2">
      <c r="A446" s="94"/>
    </row>
    <row r="447" spans="1:1" s="42" customFormat="1" ht="12.6" customHeight="1" x14ac:dyDescent="0.2">
      <c r="A447" s="94"/>
    </row>
    <row r="448" spans="1:1" s="42" customFormat="1" ht="12.6" customHeight="1" x14ac:dyDescent="0.2">
      <c r="A448" s="94"/>
    </row>
    <row r="449" spans="1:1" s="42" customFormat="1" ht="12.6" customHeight="1" x14ac:dyDescent="0.2">
      <c r="A449" s="94"/>
    </row>
    <row r="450" spans="1:1" s="42" customFormat="1" ht="12.6" customHeight="1" x14ac:dyDescent="0.2">
      <c r="A450" s="94"/>
    </row>
    <row r="451" spans="1:1" s="42" customFormat="1" ht="12.6" customHeight="1" x14ac:dyDescent="0.2">
      <c r="A451" s="94"/>
    </row>
    <row r="452" spans="1:1" s="42" customFormat="1" ht="12.6" customHeight="1" x14ac:dyDescent="0.2">
      <c r="A452" s="94"/>
    </row>
    <row r="453" spans="1:1" s="42" customFormat="1" ht="12.6" customHeight="1" x14ac:dyDescent="0.2">
      <c r="A453" s="94"/>
    </row>
    <row r="454" spans="1:1" s="42" customFormat="1" ht="12.6" customHeight="1" x14ac:dyDescent="0.2">
      <c r="A454" s="94"/>
    </row>
    <row r="455" spans="1:1" s="42" customFormat="1" ht="12.6" customHeight="1" x14ac:dyDescent="0.2">
      <c r="A455" s="94"/>
    </row>
    <row r="456" spans="1:1" s="42" customFormat="1" ht="12.6" customHeight="1" x14ac:dyDescent="0.2">
      <c r="A456" s="94"/>
    </row>
    <row r="457" spans="1:1" s="42" customFormat="1" ht="12.6" customHeight="1" x14ac:dyDescent="0.2">
      <c r="A457" s="94"/>
    </row>
    <row r="458" spans="1:1" s="42" customFormat="1" ht="12.6" customHeight="1" x14ac:dyDescent="0.2">
      <c r="A458" s="94"/>
    </row>
    <row r="459" spans="1:1" s="42" customFormat="1" ht="12.6" customHeight="1" x14ac:dyDescent="0.2">
      <c r="A459" s="94"/>
    </row>
    <row r="460" spans="1:1" s="42" customFormat="1" ht="12.6" customHeight="1" x14ac:dyDescent="0.2">
      <c r="A460" s="94"/>
    </row>
    <row r="461" spans="1:1" s="42" customFormat="1" ht="12.6" customHeight="1" x14ac:dyDescent="0.2">
      <c r="A461" s="94"/>
    </row>
    <row r="462" spans="1:1" s="42" customFormat="1" ht="12.2" customHeight="1" x14ac:dyDescent="0.2">
      <c r="A462" s="94"/>
    </row>
    <row r="463" spans="1:1" s="42" customFormat="1" ht="12.2" customHeight="1" x14ac:dyDescent="0.2">
      <c r="A463" s="94"/>
    </row>
    <row r="464" spans="1:1" s="42" customFormat="1" ht="12.2" customHeight="1" x14ac:dyDescent="0.2">
      <c r="A464" s="94"/>
    </row>
    <row r="465" spans="1:1" s="42" customFormat="1" ht="12.95" customHeight="1" x14ac:dyDescent="0.2">
      <c r="A465" s="94"/>
    </row>
    <row r="466" spans="1:1" s="42" customFormat="1" ht="12.95" customHeight="1" x14ac:dyDescent="0.2">
      <c r="A466" s="94"/>
    </row>
    <row r="467" spans="1:1" s="42" customFormat="1" ht="12.95" customHeight="1" x14ac:dyDescent="0.2">
      <c r="A467" s="94"/>
    </row>
    <row r="468" spans="1:1" s="42" customFormat="1" ht="12.95" customHeight="1" x14ac:dyDescent="0.2">
      <c r="A468" s="94"/>
    </row>
    <row r="469" spans="1:1" s="42" customFormat="1" ht="12.95" customHeight="1" x14ac:dyDescent="0.2">
      <c r="A469" s="94"/>
    </row>
    <row r="470" spans="1:1" s="42" customFormat="1" ht="12.95" customHeight="1" x14ac:dyDescent="0.2">
      <c r="A470" s="94"/>
    </row>
    <row r="471" spans="1:1" s="42" customFormat="1" ht="12.95" customHeight="1" x14ac:dyDescent="0.2">
      <c r="A471" s="94"/>
    </row>
    <row r="472" spans="1:1" s="42" customFormat="1" ht="12.95" customHeight="1" x14ac:dyDescent="0.2">
      <c r="A472" s="94"/>
    </row>
    <row r="473" spans="1:1" s="42" customFormat="1" ht="12.95" customHeight="1" x14ac:dyDescent="0.2">
      <c r="A473" s="94"/>
    </row>
    <row r="474" spans="1:1" s="42" customFormat="1" ht="12.95" customHeight="1" x14ac:dyDescent="0.2">
      <c r="A474" s="94"/>
    </row>
    <row r="475" spans="1:1" s="42" customFormat="1" ht="12.95" customHeight="1" x14ac:dyDescent="0.2">
      <c r="A475" s="94"/>
    </row>
    <row r="476" spans="1:1" s="42" customFormat="1" ht="12.95" customHeight="1" x14ac:dyDescent="0.2">
      <c r="A476" s="94"/>
    </row>
    <row r="477" spans="1:1" s="42" customFormat="1" ht="12.95" customHeight="1" x14ac:dyDescent="0.2">
      <c r="A477" s="94"/>
    </row>
    <row r="478" spans="1:1" s="42" customFormat="1" ht="12.95" customHeight="1" x14ac:dyDescent="0.2">
      <c r="A478" s="94"/>
    </row>
    <row r="479" spans="1:1" s="42" customFormat="1" ht="12.95" customHeight="1" x14ac:dyDescent="0.2">
      <c r="A479" s="94"/>
    </row>
    <row r="480" spans="1:1" s="42" customFormat="1" ht="12.95" customHeight="1" x14ac:dyDescent="0.2">
      <c r="A480" s="94"/>
    </row>
    <row r="481" spans="1:1" s="42" customFormat="1" ht="12.95" customHeight="1" x14ac:dyDescent="0.2">
      <c r="A481" s="94"/>
    </row>
    <row r="482" spans="1:1" s="42" customFormat="1" ht="12.95" customHeight="1" x14ac:dyDescent="0.2">
      <c r="A482" s="94"/>
    </row>
    <row r="483" spans="1:1" s="42" customFormat="1" ht="12.95" customHeight="1" x14ac:dyDescent="0.2">
      <c r="A483" s="94"/>
    </row>
    <row r="484" spans="1:1" s="42" customFormat="1" ht="12.95" customHeight="1" x14ac:dyDescent="0.2">
      <c r="A484" s="94"/>
    </row>
    <row r="485" spans="1:1" s="42" customFormat="1" ht="12.95" customHeight="1" x14ac:dyDescent="0.2">
      <c r="A485" s="94"/>
    </row>
    <row r="486" spans="1:1" s="42" customFormat="1" ht="12.95" customHeight="1" x14ac:dyDescent="0.2">
      <c r="A486" s="94"/>
    </row>
    <row r="487" spans="1:1" s="42" customFormat="1" ht="12.95" customHeight="1" x14ac:dyDescent="0.2">
      <c r="A487" s="94"/>
    </row>
    <row r="488" spans="1:1" s="42" customFormat="1" ht="12.95" customHeight="1" x14ac:dyDescent="0.2">
      <c r="A488" s="94"/>
    </row>
    <row r="489" spans="1:1" s="42" customFormat="1" ht="12.95" customHeight="1" x14ac:dyDescent="0.2">
      <c r="A489" s="94"/>
    </row>
    <row r="490" spans="1:1" s="42" customFormat="1" ht="12.95" customHeight="1" x14ac:dyDescent="0.2">
      <c r="A490" s="94"/>
    </row>
    <row r="491" spans="1:1" s="42" customFormat="1" ht="12.95" customHeight="1" x14ac:dyDescent="0.2">
      <c r="A491" s="94"/>
    </row>
    <row r="492" spans="1:1" s="42" customFormat="1" ht="12.95" customHeight="1" x14ac:dyDescent="0.2">
      <c r="A492" s="94"/>
    </row>
    <row r="493" spans="1:1" s="42" customFormat="1" ht="12.95" customHeight="1" x14ac:dyDescent="0.2">
      <c r="A493" s="94"/>
    </row>
    <row r="494" spans="1:1" s="42" customFormat="1" ht="12.95" customHeight="1" x14ac:dyDescent="0.2">
      <c r="A494" s="94"/>
    </row>
    <row r="495" spans="1:1" s="42" customFormat="1" ht="12.95" customHeight="1" x14ac:dyDescent="0.2">
      <c r="A495" s="94"/>
    </row>
    <row r="496" spans="1:1" s="42" customFormat="1" ht="12.95" customHeight="1" x14ac:dyDescent="0.2">
      <c r="A496" s="94"/>
    </row>
    <row r="497" spans="1:1" s="42" customFormat="1" ht="12.95" customHeight="1" x14ac:dyDescent="0.2">
      <c r="A497" s="94"/>
    </row>
    <row r="498" spans="1:1" s="42" customFormat="1" ht="12.95" customHeight="1" x14ac:dyDescent="0.2">
      <c r="A498" s="94"/>
    </row>
    <row r="499" spans="1:1" s="42" customFormat="1" ht="12.95" customHeight="1" x14ac:dyDescent="0.2"/>
    <row r="500" spans="1:1" s="42" customFormat="1" ht="12.95" customHeight="1" x14ac:dyDescent="0.2"/>
    <row r="501" spans="1:1" s="42" customFormat="1" ht="12.95" customHeight="1" x14ac:dyDescent="0.2"/>
    <row r="502" spans="1:1" s="42" customFormat="1" ht="12.95" customHeight="1" x14ac:dyDescent="0.2"/>
    <row r="503" spans="1:1" s="42" customFormat="1" ht="12.95" customHeight="1" x14ac:dyDescent="0.2"/>
    <row r="504" spans="1:1" s="42" customFormat="1" ht="12.95" customHeight="1" x14ac:dyDescent="0.2"/>
    <row r="505" spans="1:1" s="42" customFormat="1" ht="12.95" customHeight="1" x14ac:dyDescent="0.2"/>
    <row r="506" spans="1:1" s="42" customFormat="1" ht="12.95" customHeight="1" x14ac:dyDescent="0.2"/>
    <row r="507" spans="1:1" s="42" customFormat="1" ht="12.95" customHeight="1" x14ac:dyDescent="0.2"/>
    <row r="508" spans="1:1" s="42" customFormat="1" ht="12.95" customHeight="1" x14ac:dyDescent="0.2"/>
    <row r="509" spans="1:1" s="42" customFormat="1" ht="12.95" customHeight="1" x14ac:dyDescent="0.2"/>
    <row r="510" spans="1:1" s="42" customFormat="1" ht="12.95" customHeight="1" x14ac:dyDescent="0.2"/>
    <row r="511" spans="1:1" s="42" customFormat="1" ht="12.95" customHeight="1" x14ac:dyDescent="0.2"/>
    <row r="512" spans="1:1" s="42" customFormat="1" ht="12.95" customHeight="1" x14ac:dyDescent="0.2"/>
    <row r="513" s="42" customFormat="1" ht="12.95" customHeight="1" x14ac:dyDescent="0.2"/>
    <row r="514" s="42" customFormat="1" ht="12.95" customHeight="1" x14ac:dyDescent="0.2"/>
    <row r="515" s="42" customFormat="1" ht="12.95" customHeight="1" x14ac:dyDescent="0.2"/>
    <row r="516" s="42" customFormat="1" ht="12.95" customHeight="1" x14ac:dyDescent="0.2"/>
    <row r="517" s="42" customFormat="1" ht="12.95" customHeight="1" x14ac:dyDescent="0.2"/>
    <row r="518" s="42" customFormat="1" ht="12.95" customHeight="1" x14ac:dyDescent="0.2"/>
    <row r="519" s="42" customFormat="1" ht="12.95" customHeight="1" x14ac:dyDescent="0.2"/>
    <row r="520" s="42" customFormat="1" ht="12.95" customHeight="1" x14ac:dyDescent="0.2"/>
    <row r="521" s="42" customFormat="1" ht="12.95" customHeight="1" x14ac:dyDescent="0.2"/>
    <row r="522" s="42" customFormat="1" ht="12.95" customHeight="1" x14ac:dyDescent="0.2"/>
    <row r="523" s="42" customFormat="1" ht="12.95" customHeight="1" x14ac:dyDescent="0.2"/>
    <row r="524" s="42" customFormat="1" ht="12.95" customHeight="1" x14ac:dyDescent="0.2"/>
    <row r="525" s="42" customFormat="1" ht="12.95" customHeight="1" x14ac:dyDescent="0.2"/>
    <row r="526" s="42" customFormat="1" ht="12.95" customHeight="1" x14ac:dyDescent="0.2"/>
    <row r="527" s="42" customFormat="1" ht="12.95" customHeight="1" x14ac:dyDescent="0.2"/>
    <row r="528" s="42" customFormat="1" ht="12.95" customHeight="1" x14ac:dyDescent="0.2"/>
    <row r="529" s="42" customFormat="1" ht="12.95" customHeight="1" x14ac:dyDescent="0.2"/>
    <row r="530" s="42" customFormat="1" ht="12.95" customHeight="1" x14ac:dyDescent="0.2"/>
    <row r="531" s="42" customFormat="1" ht="12.95" customHeight="1" x14ac:dyDescent="0.2"/>
    <row r="532" ht="12.95" customHeight="1" x14ac:dyDescent="0.25"/>
    <row r="533" ht="12.95" customHeight="1" x14ac:dyDescent="0.25"/>
    <row r="534" ht="12.95" customHeight="1" x14ac:dyDescent="0.25"/>
    <row r="535" ht="12.95" customHeight="1" x14ac:dyDescent="0.25"/>
    <row r="536" ht="12.95" customHeight="1" x14ac:dyDescent="0.25"/>
    <row r="537" ht="12.95" customHeight="1" x14ac:dyDescent="0.25"/>
    <row r="538" ht="12.95" customHeight="1" x14ac:dyDescent="0.25"/>
    <row r="539" ht="12.95" customHeight="1" x14ac:dyDescent="0.25"/>
    <row r="540" ht="12.95" customHeight="1" x14ac:dyDescent="0.25"/>
    <row r="541" ht="12.95" customHeight="1" x14ac:dyDescent="0.25"/>
    <row r="542" ht="12.95" customHeight="1" x14ac:dyDescent="0.25"/>
    <row r="543" ht="12.9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235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zoomScale="120" zoomScaleNormal="120" workbookViewId="0">
      <selection activeCell="B22" sqref="B22"/>
    </sheetView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11"/>
      <c r="C1" s="1"/>
      <c r="D1" s="1"/>
      <c r="E1" s="1"/>
      <c r="F1" s="1"/>
      <c r="H1" s="1" t="s">
        <v>42</v>
      </c>
    </row>
    <row r="2" spans="1:12" x14ac:dyDescent="0.2">
      <c r="C2" s="1"/>
      <c r="D2" s="1"/>
      <c r="E2" s="1"/>
      <c r="F2" s="1"/>
      <c r="H2" s="4" t="s">
        <v>285</v>
      </c>
    </row>
    <row r="3" spans="1:12" x14ac:dyDescent="0.2">
      <c r="C3" s="1"/>
      <c r="D3" s="1"/>
      <c r="E3" s="1"/>
      <c r="F3" s="1"/>
      <c r="H3" s="4" t="s">
        <v>44</v>
      </c>
    </row>
    <row r="4" spans="1:12" x14ac:dyDescent="0.2">
      <c r="B4" s="1"/>
      <c r="C4" s="4"/>
      <c r="D4" s="1"/>
      <c r="E4" s="4"/>
      <c r="F4" s="1"/>
      <c r="H4" s="4" t="s">
        <v>286</v>
      </c>
    </row>
    <row r="5" spans="1:12" x14ac:dyDescent="0.2">
      <c r="B5" s="1"/>
      <c r="C5" s="4"/>
      <c r="D5" s="1"/>
      <c r="E5" s="4"/>
      <c r="F5" s="1"/>
      <c r="G5" s="1"/>
      <c r="H5" s="1"/>
    </row>
    <row r="6" spans="1:12" ht="12.75" customHeight="1" x14ac:dyDescent="0.2">
      <c r="A6" s="12" t="s">
        <v>29</v>
      </c>
      <c r="B6" s="12"/>
      <c r="C6" s="12"/>
      <c r="D6" s="12"/>
      <c r="E6" s="12"/>
      <c r="F6" s="12"/>
      <c r="G6" s="12"/>
      <c r="H6" s="12"/>
      <c r="I6" s="12"/>
    </row>
    <row r="7" spans="1:12" ht="11.25" customHeight="1" x14ac:dyDescent="0.2">
      <c r="I7" s="2" t="s">
        <v>1</v>
      </c>
    </row>
    <row r="8" spans="1:12" ht="19.5" x14ac:dyDescent="0.2">
      <c r="A8" s="13"/>
      <c r="B8" s="13"/>
      <c r="C8" s="14"/>
      <c r="D8" s="119" t="s">
        <v>93</v>
      </c>
      <c r="E8" s="120" t="s">
        <v>30</v>
      </c>
      <c r="F8" s="122"/>
      <c r="G8" s="120" t="s">
        <v>31</v>
      </c>
      <c r="H8" s="121"/>
      <c r="I8" s="122"/>
    </row>
    <row r="9" spans="1:12" ht="22.5" x14ac:dyDescent="0.2">
      <c r="A9" s="16"/>
      <c r="B9" s="16"/>
      <c r="C9" s="17" t="s">
        <v>91</v>
      </c>
      <c r="D9" s="18" t="s">
        <v>32</v>
      </c>
      <c r="E9" s="14"/>
      <c r="F9" s="14"/>
      <c r="G9" s="120" t="s">
        <v>84</v>
      </c>
      <c r="H9" s="121"/>
      <c r="I9" s="122"/>
    </row>
    <row r="10" spans="1:12" ht="11.25" customHeight="1" x14ac:dyDescent="0.2">
      <c r="A10" s="16" t="s">
        <v>33</v>
      </c>
      <c r="B10" s="16" t="s">
        <v>34</v>
      </c>
      <c r="C10" s="17" t="s">
        <v>35</v>
      </c>
      <c r="D10" s="18" t="s">
        <v>92</v>
      </c>
      <c r="E10" s="17"/>
      <c r="F10" s="17"/>
      <c r="G10" s="14"/>
      <c r="H10" s="14"/>
      <c r="I10" s="14"/>
    </row>
    <row r="11" spans="1:12" x14ac:dyDescent="0.2">
      <c r="A11" s="16"/>
      <c r="B11" s="16"/>
      <c r="C11" s="17" t="s">
        <v>90</v>
      </c>
      <c r="D11" s="18" t="s">
        <v>36</v>
      </c>
      <c r="E11" s="17"/>
      <c r="F11" s="17"/>
      <c r="G11" s="17"/>
      <c r="H11" s="17"/>
      <c r="I11" s="17"/>
    </row>
    <row r="12" spans="1:12" ht="33.75" customHeight="1" x14ac:dyDescent="0.2">
      <c r="A12" s="16"/>
      <c r="B12" s="16"/>
      <c r="C12" s="17"/>
      <c r="D12" s="18" t="s">
        <v>95</v>
      </c>
      <c r="E12" s="17" t="s">
        <v>96</v>
      </c>
      <c r="F12" s="17" t="s">
        <v>87</v>
      </c>
      <c r="G12" s="17" t="s">
        <v>85</v>
      </c>
      <c r="H12" s="17" t="s">
        <v>86</v>
      </c>
      <c r="I12" s="17" t="s">
        <v>87</v>
      </c>
    </row>
    <row r="13" spans="1:12" x14ac:dyDescent="0.2">
      <c r="A13" s="19"/>
      <c r="B13" s="19"/>
      <c r="C13" s="20"/>
      <c r="D13" s="21" t="s">
        <v>94</v>
      </c>
      <c r="E13" s="20"/>
      <c r="F13" s="20"/>
      <c r="G13" s="20"/>
      <c r="H13" s="20"/>
      <c r="I13" s="20"/>
    </row>
    <row r="14" spans="1:12" ht="11.25" customHeight="1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95">
        <v>7</v>
      </c>
      <c r="H14" s="22">
        <v>8</v>
      </c>
      <c r="I14" s="22">
        <v>9</v>
      </c>
    </row>
    <row r="15" spans="1:12" s="26" customFormat="1" ht="12.75" x14ac:dyDescent="0.2">
      <c r="A15" s="23"/>
      <c r="B15" s="24" t="s">
        <v>37</v>
      </c>
      <c r="C15" s="15"/>
      <c r="D15" s="96">
        <v>130323285.06</v>
      </c>
      <c r="E15" s="96">
        <v>54505078.060000002</v>
      </c>
      <c r="F15" s="96">
        <v>75818207</v>
      </c>
      <c r="G15" s="97">
        <v>91267893.319999993</v>
      </c>
      <c r="H15" s="96">
        <v>28021113.059999999</v>
      </c>
      <c r="I15" s="96">
        <v>63246780.259999998</v>
      </c>
      <c r="J15" s="25"/>
      <c r="K15" s="25"/>
    </row>
    <row r="16" spans="1:12" s="26" customFormat="1" ht="12.75" x14ac:dyDescent="0.2">
      <c r="A16" s="27"/>
      <c r="B16" s="283" t="s">
        <v>38</v>
      </c>
      <c r="C16" s="284"/>
      <c r="D16" s="285">
        <v>22399162.059999999</v>
      </c>
      <c r="E16" s="285">
        <v>2617205.0599999996</v>
      </c>
      <c r="F16" s="285">
        <v>19781956.999999993</v>
      </c>
      <c r="G16" s="285">
        <v>13570801.319999998</v>
      </c>
      <c r="H16" s="285">
        <v>1008768.0599999999</v>
      </c>
      <c r="I16" s="285">
        <v>12562033.26</v>
      </c>
      <c r="J16" s="135"/>
      <c r="K16" s="28"/>
      <c r="L16" s="28"/>
    </row>
    <row r="17" spans="1:11" s="26" customFormat="1" ht="12.75" x14ac:dyDescent="0.2">
      <c r="A17" s="27"/>
      <c r="B17" s="286" t="s">
        <v>39</v>
      </c>
      <c r="C17" s="108"/>
      <c r="D17" s="287">
        <v>107924123</v>
      </c>
      <c r="E17" s="287">
        <v>51887873</v>
      </c>
      <c r="F17" s="287">
        <v>56036250</v>
      </c>
      <c r="G17" s="287">
        <v>77697092</v>
      </c>
      <c r="H17" s="287">
        <v>27012345</v>
      </c>
      <c r="I17" s="287">
        <v>50684747</v>
      </c>
      <c r="J17" s="135"/>
      <c r="K17" s="28"/>
    </row>
    <row r="18" spans="1:11" ht="23.25" thickBot="1" x14ac:dyDescent="0.25">
      <c r="A18" s="98" t="s">
        <v>40</v>
      </c>
      <c r="B18" s="32" t="s">
        <v>41</v>
      </c>
      <c r="C18" s="33"/>
      <c r="D18" s="99">
        <v>99702390.060000002</v>
      </c>
      <c r="E18" s="99">
        <v>37190774.119999997</v>
      </c>
      <c r="F18" s="99">
        <v>62511615.940000013</v>
      </c>
      <c r="G18" s="99">
        <v>72772330.710000023</v>
      </c>
      <c r="H18" s="99">
        <v>20065501.120000005</v>
      </c>
      <c r="I18" s="100">
        <v>52706829.590000011</v>
      </c>
      <c r="J18" s="101"/>
    </row>
    <row r="19" spans="1:11" x14ac:dyDescent="0.2">
      <c r="A19" s="136" t="s">
        <v>88</v>
      </c>
      <c r="B19" s="242" t="s">
        <v>287</v>
      </c>
      <c r="C19" s="243"/>
      <c r="D19" s="244"/>
      <c r="E19" s="244"/>
      <c r="F19" s="245"/>
      <c r="G19" s="244"/>
      <c r="H19" s="244"/>
      <c r="I19" s="245"/>
    </row>
    <row r="20" spans="1:11" x14ac:dyDescent="0.2">
      <c r="A20" s="246"/>
      <c r="B20" s="247" t="s">
        <v>288</v>
      </c>
      <c r="C20" s="248"/>
      <c r="D20" s="118"/>
      <c r="E20" s="118"/>
      <c r="F20" s="137"/>
      <c r="G20" s="118"/>
      <c r="H20" s="118"/>
      <c r="I20" s="137"/>
    </row>
    <row r="21" spans="1:11" x14ac:dyDescent="0.2">
      <c r="A21" s="246"/>
      <c r="B21" s="288" t="s">
        <v>39</v>
      </c>
      <c r="C21" s="249" t="s">
        <v>289</v>
      </c>
      <c r="D21" s="109"/>
      <c r="E21" s="109"/>
      <c r="F21" s="110"/>
      <c r="G21" s="138"/>
      <c r="H21" s="109"/>
      <c r="I21" s="110"/>
    </row>
    <row r="22" spans="1:11" x14ac:dyDescent="0.2">
      <c r="A22" s="250"/>
      <c r="B22" s="289" t="s">
        <v>38</v>
      </c>
      <c r="C22" s="251" t="s">
        <v>128</v>
      </c>
      <c r="D22" s="252">
        <v>50000</v>
      </c>
      <c r="E22" s="252">
        <v>7500.01</v>
      </c>
      <c r="F22" s="253">
        <v>42499.99</v>
      </c>
      <c r="G22" s="254">
        <v>50000</v>
      </c>
      <c r="H22" s="252">
        <v>7500.01</v>
      </c>
      <c r="I22" s="253">
        <v>42499.99</v>
      </c>
    </row>
    <row r="23" spans="1:11" x14ac:dyDescent="0.2">
      <c r="A23" s="136" t="s">
        <v>129</v>
      </c>
      <c r="B23" s="255" t="s">
        <v>290</v>
      </c>
      <c r="C23" s="248"/>
      <c r="D23" s="118"/>
      <c r="E23" s="118"/>
      <c r="F23" s="137"/>
      <c r="G23" s="118"/>
      <c r="H23" s="118"/>
      <c r="I23" s="137"/>
    </row>
    <row r="24" spans="1:11" x14ac:dyDescent="0.2">
      <c r="A24" s="246"/>
      <c r="B24" s="256" t="s">
        <v>288</v>
      </c>
      <c r="C24" s="257"/>
      <c r="D24" s="258"/>
      <c r="E24" s="258"/>
      <c r="F24" s="259"/>
      <c r="G24" s="258"/>
      <c r="H24" s="258"/>
      <c r="I24" s="259"/>
    </row>
    <row r="25" spans="1:11" x14ac:dyDescent="0.2">
      <c r="A25" s="246"/>
      <c r="B25" s="288" t="s">
        <v>39</v>
      </c>
      <c r="C25" s="249" t="s">
        <v>289</v>
      </c>
      <c r="D25" s="109"/>
      <c r="E25" s="109"/>
      <c r="F25" s="110"/>
      <c r="G25" s="138"/>
      <c r="H25" s="109"/>
      <c r="I25" s="110"/>
    </row>
    <row r="26" spans="1:11" x14ac:dyDescent="0.2">
      <c r="A26" s="246"/>
      <c r="B26" s="289" t="s">
        <v>38</v>
      </c>
      <c r="C26" s="248" t="s">
        <v>128</v>
      </c>
      <c r="D26" s="260">
        <v>50000</v>
      </c>
      <c r="E26" s="260">
        <v>7500.01</v>
      </c>
      <c r="F26" s="137">
        <v>42499.99</v>
      </c>
      <c r="G26" s="118">
        <v>50000</v>
      </c>
      <c r="H26" s="260">
        <v>7500.01</v>
      </c>
      <c r="I26" s="137">
        <v>42499.99</v>
      </c>
    </row>
    <row r="27" spans="1:11" ht="22.5" x14ac:dyDescent="0.2">
      <c r="A27" s="261" t="s">
        <v>291</v>
      </c>
      <c r="B27" s="262" t="s">
        <v>292</v>
      </c>
      <c r="C27" s="263"/>
      <c r="D27" s="264"/>
      <c r="E27" s="264"/>
      <c r="F27" s="265"/>
      <c r="G27" s="264"/>
      <c r="H27" s="264"/>
      <c r="I27" s="265"/>
    </row>
    <row r="28" spans="1:11" x14ac:dyDescent="0.2">
      <c r="A28" s="246"/>
      <c r="B28" s="266" t="s">
        <v>293</v>
      </c>
      <c r="C28" s="267"/>
      <c r="D28" s="138"/>
      <c r="E28" s="138"/>
      <c r="F28" s="110"/>
      <c r="G28" s="138"/>
      <c r="H28" s="138"/>
      <c r="I28" s="110"/>
    </row>
    <row r="29" spans="1:11" x14ac:dyDescent="0.2">
      <c r="A29" s="246"/>
      <c r="B29" s="266" t="s">
        <v>39</v>
      </c>
      <c r="C29" s="267" t="s">
        <v>294</v>
      </c>
      <c r="D29" s="109"/>
      <c r="E29" s="109"/>
      <c r="F29" s="110"/>
      <c r="G29" s="138"/>
      <c r="H29" s="109"/>
      <c r="I29" s="110"/>
    </row>
    <row r="30" spans="1:11" x14ac:dyDescent="0.2">
      <c r="A30" s="246"/>
      <c r="B30" s="290" t="s">
        <v>38</v>
      </c>
      <c r="C30" s="248" t="s">
        <v>295</v>
      </c>
      <c r="D30" s="252">
        <v>94573.7</v>
      </c>
      <c r="E30" s="252"/>
      <c r="F30" s="137">
        <v>94573.7</v>
      </c>
      <c r="G30" s="118">
        <v>94573.7</v>
      </c>
      <c r="H30" s="252"/>
      <c r="I30" s="137">
        <v>94573.7</v>
      </c>
    </row>
    <row r="31" spans="1:11" ht="15" x14ac:dyDescent="0.2">
      <c r="A31" s="102" t="s">
        <v>296</v>
      </c>
      <c r="B31" s="103" t="s">
        <v>297</v>
      </c>
      <c r="C31" s="291"/>
      <c r="D31" s="292"/>
      <c r="E31" s="292"/>
      <c r="F31" s="293"/>
      <c r="G31" s="292"/>
      <c r="H31" s="292"/>
      <c r="I31" s="293"/>
    </row>
    <row r="32" spans="1:11" ht="15" x14ac:dyDescent="0.25">
      <c r="A32" s="104"/>
      <c r="B32" s="268" t="s">
        <v>298</v>
      </c>
      <c r="C32" s="294"/>
      <c r="D32" s="295"/>
      <c r="E32" s="295"/>
      <c r="F32" s="296"/>
      <c r="G32" s="295"/>
      <c r="H32" s="295"/>
      <c r="I32" s="296"/>
    </row>
    <row r="33" spans="1:9" x14ac:dyDescent="0.2">
      <c r="A33" s="105"/>
      <c r="B33" s="288" t="s">
        <v>39</v>
      </c>
      <c r="C33" s="29" t="s">
        <v>127</v>
      </c>
      <c r="D33" s="106"/>
      <c r="E33" s="106"/>
      <c r="F33" s="106"/>
      <c r="G33" s="107"/>
      <c r="H33" s="106"/>
      <c r="I33" s="106"/>
    </row>
    <row r="34" spans="1:9" x14ac:dyDescent="0.2">
      <c r="A34" s="108"/>
      <c r="B34" s="289" t="s">
        <v>38</v>
      </c>
      <c r="C34" s="30" t="s">
        <v>128</v>
      </c>
      <c r="D34" s="269">
        <v>1070000</v>
      </c>
      <c r="E34" s="269">
        <v>112631</v>
      </c>
      <c r="F34" s="269">
        <v>957369</v>
      </c>
      <c r="G34" s="270">
        <v>424527</v>
      </c>
      <c r="H34" s="269">
        <v>44686</v>
      </c>
      <c r="I34" s="269">
        <v>379841</v>
      </c>
    </row>
    <row r="35" spans="1:9" x14ac:dyDescent="0.2">
      <c r="A35" s="111"/>
      <c r="B35" s="112"/>
      <c r="C35" s="113"/>
      <c r="D35" s="114"/>
      <c r="E35" s="114"/>
      <c r="F35" s="114"/>
      <c r="G35" s="114"/>
      <c r="H35" s="114"/>
      <c r="I35" s="115"/>
    </row>
    <row r="36" spans="1:9" x14ac:dyDescent="0.2">
      <c r="A36" s="2" t="s">
        <v>89</v>
      </c>
      <c r="D36" s="101"/>
      <c r="E36" s="101"/>
      <c r="F36" s="101"/>
      <c r="G36" s="101"/>
      <c r="H36" s="101"/>
      <c r="I36" s="101"/>
    </row>
    <row r="37" spans="1:9" x14ac:dyDescent="0.2">
      <c r="A37" s="117"/>
      <c r="D37" s="101"/>
      <c r="E37" s="101"/>
      <c r="F37" s="101"/>
      <c r="G37" s="101"/>
      <c r="H37" s="101"/>
      <c r="I37" s="101"/>
    </row>
    <row r="38" spans="1:9" x14ac:dyDescent="0.2">
      <c r="A38" s="117"/>
      <c r="D38" s="101"/>
      <c r="E38" s="101"/>
      <c r="F38" s="101"/>
      <c r="G38" s="101"/>
      <c r="H38" s="101"/>
      <c r="I38" s="101"/>
    </row>
    <row r="39" spans="1:9" x14ac:dyDescent="0.2">
      <c r="A39" s="117"/>
      <c r="D39" s="101"/>
      <c r="E39" s="101"/>
      <c r="F39" s="101"/>
      <c r="G39" s="101"/>
      <c r="H39" s="101"/>
      <c r="I39" s="101"/>
    </row>
    <row r="40" spans="1:9" x14ac:dyDescent="0.2">
      <c r="A40" s="117"/>
      <c r="D40" s="101"/>
      <c r="E40" s="101"/>
      <c r="F40" s="101"/>
      <c r="G40" s="101"/>
      <c r="H40" s="101"/>
      <c r="I40" s="101"/>
    </row>
    <row r="41" spans="1:9" x14ac:dyDescent="0.2">
      <c r="A41" s="117"/>
      <c r="D41" s="101"/>
      <c r="E41" s="101"/>
      <c r="F41" s="101"/>
      <c r="G41" s="101"/>
      <c r="H41" s="101"/>
      <c r="I41" s="101"/>
    </row>
    <row r="42" spans="1:9" x14ac:dyDescent="0.2">
      <c r="A42" s="117"/>
      <c r="D42" s="101"/>
      <c r="E42" s="101"/>
      <c r="F42" s="101"/>
      <c r="G42" s="101"/>
      <c r="H42" s="101"/>
      <c r="I42" s="101"/>
    </row>
    <row r="43" spans="1:9" x14ac:dyDescent="0.2">
      <c r="A43" s="117"/>
      <c r="D43" s="101"/>
      <c r="E43" s="101"/>
      <c r="F43" s="101"/>
      <c r="G43" s="101"/>
      <c r="H43" s="101"/>
      <c r="I43" s="101"/>
    </row>
    <row r="44" spans="1:9" x14ac:dyDescent="0.2">
      <c r="A44" s="117"/>
      <c r="D44" s="101"/>
      <c r="E44" s="101"/>
      <c r="F44" s="101"/>
      <c r="G44" s="101"/>
      <c r="H44" s="101"/>
      <c r="I44" s="101"/>
    </row>
    <row r="45" spans="1:9" x14ac:dyDescent="0.2">
      <c r="A45" s="117"/>
      <c r="D45" s="101"/>
      <c r="E45" s="101"/>
      <c r="F45" s="101"/>
      <c r="G45" s="101"/>
      <c r="H45" s="101"/>
      <c r="I45" s="101"/>
    </row>
    <row r="46" spans="1:9" x14ac:dyDescent="0.2">
      <c r="A46" s="117"/>
      <c r="D46" s="101"/>
      <c r="E46" s="101"/>
      <c r="F46" s="101"/>
      <c r="G46" s="101"/>
      <c r="H46" s="101"/>
      <c r="I46" s="101"/>
    </row>
    <row r="47" spans="1:9" x14ac:dyDescent="0.2">
      <c r="A47" s="117"/>
      <c r="D47" s="101"/>
      <c r="E47" s="101"/>
      <c r="F47" s="101"/>
      <c r="G47" s="101"/>
      <c r="H47" s="101"/>
      <c r="I47" s="101"/>
    </row>
    <row r="48" spans="1:9" x14ac:dyDescent="0.2">
      <c r="A48" s="117"/>
      <c r="D48" s="101"/>
      <c r="E48" s="101"/>
      <c r="F48" s="101"/>
      <c r="G48" s="101"/>
      <c r="H48" s="101"/>
      <c r="I48" s="101"/>
    </row>
    <row r="49" spans="1:9" x14ac:dyDescent="0.2">
      <c r="A49" s="117"/>
      <c r="D49" s="101"/>
      <c r="E49" s="101"/>
      <c r="F49" s="101"/>
      <c r="G49" s="101"/>
      <c r="H49" s="101"/>
      <c r="I49" s="101"/>
    </row>
    <row r="50" spans="1:9" x14ac:dyDescent="0.2">
      <c r="A50" s="117"/>
      <c r="D50" s="101"/>
      <c r="E50" s="101"/>
      <c r="F50" s="101"/>
      <c r="G50" s="101"/>
      <c r="H50" s="101"/>
      <c r="I50" s="101"/>
    </row>
    <row r="51" spans="1:9" x14ac:dyDescent="0.2">
      <c r="A51" s="117"/>
      <c r="D51" s="101"/>
      <c r="E51" s="101"/>
      <c r="F51" s="101"/>
      <c r="G51" s="101"/>
      <c r="H51" s="101"/>
      <c r="I51" s="101"/>
    </row>
    <row r="52" spans="1:9" x14ac:dyDescent="0.2">
      <c r="A52" s="116"/>
      <c r="D52" s="118"/>
      <c r="E52" s="118"/>
      <c r="F52" s="118"/>
      <c r="G52" s="118"/>
      <c r="H52" s="118"/>
      <c r="I52" s="118"/>
    </row>
    <row r="53" spans="1:9" x14ac:dyDescent="0.2">
      <c r="A53" s="116"/>
    </row>
    <row r="54" spans="1:9" x14ac:dyDescent="0.2">
      <c r="A54" s="11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CA29"/>
  <sheetViews>
    <sheetView topLeftCell="A7" zoomScale="120" zoomScaleNormal="120" workbookViewId="0">
      <selection activeCell="E29" sqref="E29"/>
    </sheetView>
  </sheetViews>
  <sheetFormatPr defaultRowHeight="15" x14ac:dyDescent="0.25"/>
  <cols>
    <col min="1" max="1" width="5.28515625" style="139" customWidth="1"/>
    <col min="2" max="2" width="8" style="139" customWidth="1"/>
    <col min="3" max="3" width="5.85546875" style="139" customWidth="1"/>
    <col min="4" max="4" width="9.42578125" style="139" customWidth="1"/>
    <col min="5" max="5" width="11.28515625" style="139" customWidth="1"/>
    <col min="6" max="6" width="11" style="139" customWidth="1"/>
    <col min="7" max="7" width="13.140625" style="139" customWidth="1"/>
    <col min="8" max="8" width="11.7109375" customWidth="1"/>
    <col min="9" max="9" width="11.140625" customWidth="1"/>
    <col min="10" max="10" width="11.7109375" customWidth="1"/>
    <col min="80" max="256" width="9.140625" style="139"/>
    <col min="257" max="257" width="5.28515625" style="139" customWidth="1"/>
    <col min="258" max="258" width="8" style="139" customWidth="1"/>
    <col min="259" max="259" width="5.85546875" style="139" customWidth="1"/>
    <col min="260" max="260" width="9.42578125" style="139" customWidth="1"/>
    <col min="261" max="261" width="11.28515625" style="139" customWidth="1"/>
    <col min="262" max="262" width="11" style="139" customWidth="1"/>
    <col min="263" max="263" width="13.140625" style="139" customWidth="1"/>
    <col min="264" max="264" width="11.7109375" style="139" customWidth="1"/>
    <col min="265" max="265" width="11.140625" style="139" customWidth="1"/>
    <col min="266" max="266" width="11.7109375" style="139" customWidth="1"/>
    <col min="267" max="512" width="9.140625" style="139"/>
    <col min="513" max="513" width="5.28515625" style="139" customWidth="1"/>
    <col min="514" max="514" width="8" style="139" customWidth="1"/>
    <col min="515" max="515" width="5.85546875" style="139" customWidth="1"/>
    <col min="516" max="516" width="9.42578125" style="139" customWidth="1"/>
    <col min="517" max="517" width="11.28515625" style="139" customWidth="1"/>
    <col min="518" max="518" width="11" style="139" customWidth="1"/>
    <col min="519" max="519" width="13.140625" style="139" customWidth="1"/>
    <col min="520" max="520" width="11.7109375" style="139" customWidth="1"/>
    <col min="521" max="521" width="11.140625" style="139" customWidth="1"/>
    <col min="522" max="522" width="11.7109375" style="139" customWidth="1"/>
    <col min="523" max="768" width="9.140625" style="139"/>
    <col min="769" max="769" width="5.28515625" style="139" customWidth="1"/>
    <col min="770" max="770" width="8" style="139" customWidth="1"/>
    <col min="771" max="771" width="5.85546875" style="139" customWidth="1"/>
    <col min="772" max="772" width="9.42578125" style="139" customWidth="1"/>
    <col min="773" max="773" width="11.28515625" style="139" customWidth="1"/>
    <col min="774" max="774" width="11" style="139" customWidth="1"/>
    <col min="775" max="775" width="13.140625" style="139" customWidth="1"/>
    <col min="776" max="776" width="11.7109375" style="139" customWidth="1"/>
    <col min="777" max="777" width="11.140625" style="139" customWidth="1"/>
    <col min="778" max="778" width="11.7109375" style="139" customWidth="1"/>
    <col min="779" max="1024" width="9.140625" style="139"/>
    <col min="1025" max="1025" width="5.28515625" style="139" customWidth="1"/>
    <col min="1026" max="1026" width="8" style="139" customWidth="1"/>
    <col min="1027" max="1027" width="5.85546875" style="139" customWidth="1"/>
    <col min="1028" max="1028" width="9.42578125" style="139" customWidth="1"/>
    <col min="1029" max="1029" width="11.28515625" style="139" customWidth="1"/>
    <col min="1030" max="1030" width="11" style="139" customWidth="1"/>
    <col min="1031" max="1031" width="13.140625" style="139" customWidth="1"/>
    <col min="1032" max="1032" width="11.7109375" style="139" customWidth="1"/>
    <col min="1033" max="1033" width="11.140625" style="139" customWidth="1"/>
    <col min="1034" max="1034" width="11.7109375" style="139" customWidth="1"/>
    <col min="1035" max="1280" width="9.140625" style="139"/>
    <col min="1281" max="1281" width="5.28515625" style="139" customWidth="1"/>
    <col min="1282" max="1282" width="8" style="139" customWidth="1"/>
    <col min="1283" max="1283" width="5.85546875" style="139" customWidth="1"/>
    <col min="1284" max="1284" width="9.42578125" style="139" customWidth="1"/>
    <col min="1285" max="1285" width="11.28515625" style="139" customWidth="1"/>
    <col min="1286" max="1286" width="11" style="139" customWidth="1"/>
    <col min="1287" max="1287" width="13.140625" style="139" customWidth="1"/>
    <col min="1288" max="1288" width="11.7109375" style="139" customWidth="1"/>
    <col min="1289" max="1289" width="11.140625" style="139" customWidth="1"/>
    <col min="1290" max="1290" width="11.7109375" style="139" customWidth="1"/>
    <col min="1291" max="1536" width="9.140625" style="139"/>
    <col min="1537" max="1537" width="5.28515625" style="139" customWidth="1"/>
    <col min="1538" max="1538" width="8" style="139" customWidth="1"/>
    <col min="1539" max="1539" width="5.85546875" style="139" customWidth="1"/>
    <col min="1540" max="1540" width="9.42578125" style="139" customWidth="1"/>
    <col min="1541" max="1541" width="11.28515625" style="139" customWidth="1"/>
    <col min="1542" max="1542" width="11" style="139" customWidth="1"/>
    <col min="1543" max="1543" width="13.140625" style="139" customWidth="1"/>
    <col min="1544" max="1544" width="11.7109375" style="139" customWidth="1"/>
    <col min="1545" max="1545" width="11.140625" style="139" customWidth="1"/>
    <col min="1546" max="1546" width="11.7109375" style="139" customWidth="1"/>
    <col min="1547" max="1792" width="9.140625" style="139"/>
    <col min="1793" max="1793" width="5.28515625" style="139" customWidth="1"/>
    <col min="1794" max="1794" width="8" style="139" customWidth="1"/>
    <col min="1795" max="1795" width="5.85546875" style="139" customWidth="1"/>
    <col min="1796" max="1796" width="9.42578125" style="139" customWidth="1"/>
    <col min="1797" max="1797" width="11.28515625" style="139" customWidth="1"/>
    <col min="1798" max="1798" width="11" style="139" customWidth="1"/>
    <col min="1799" max="1799" width="13.140625" style="139" customWidth="1"/>
    <col min="1800" max="1800" width="11.7109375" style="139" customWidth="1"/>
    <col min="1801" max="1801" width="11.140625" style="139" customWidth="1"/>
    <col min="1802" max="1802" width="11.7109375" style="139" customWidth="1"/>
    <col min="1803" max="2048" width="9.140625" style="139"/>
    <col min="2049" max="2049" width="5.28515625" style="139" customWidth="1"/>
    <col min="2050" max="2050" width="8" style="139" customWidth="1"/>
    <col min="2051" max="2051" width="5.85546875" style="139" customWidth="1"/>
    <col min="2052" max="2052" width="9.42578125" style="139" customWidth="1"/>
    <col min="2053" max="2053" width="11.28515625" style="139" customWidth="1"/>
    <col min="2054" max="2054" width="11" style="139" customWidth="1"/>
    <col min="2055" max="2055" width="13.140625" style="139" customWidth="1"/>
    <col min="2056" max="2056" width="11.7109375" style="139" customWidth="1"/>
    <col min="2057" max="2057" width="11.140625" style="139" customWidth="1"/>
    <col min="2058" max="2058" width="11.7109375" style="139" customWidth="1"/>
    <col min="2059" max="2304" width="9.140625" style="139"/>
    <col min="2305" max="2305" width="5.28515625" style="139" customWidth="1"/>
    <col min="2306" max="2306" width="8" style="139" customWidth="1"/>
    <col min="2307" max="2307" width="5.85546875" style="139" customWidth="1"/>
    <col min="2308" max="2308" width="9.42578125" style="139" customWidth="1"/>
    <col min="2309" max="2309" width="11.28515625" style="139" customWidth="1"/>
    <col min="2310" max="2310" width="11" style="139" customWidth="1"/>
    <col min="2311" max="2311" width="13.140625" style="139" customWidth="1"/>
    <col min="2312" max="2312" width="11.7109375" style="139" customWidth="1"/>
    <col min="2313" max="2313" width="11.140625" style="139" customWidth="1"/>
    <col min="2314" max="2314" width="11.7109375" style="139" customWidth="1"/>
    <col min="2315" max="2560" width="9.140625" style="139"/>
    <col min="2561" max="2561" width="5.28515625" style="139" customWidth="1"/>
    <col min="2562" max="2562" width="8" style="139" customWidth="1"/>
    <col min="2563" max="2563" width="5.85546875" style="139" customWidth="1"/>
    <col min="2564" max="2564" width="9.42578125" style="139" customWidth="1"/>
    <col min="2565" max="2565" width="11.28515625" style="139" customWidth="1"/>
    <col min="2566" max="2566" width="11" style="139" customWidth="1"/>
    <col min="2567" max="2567" width="13.140625" style="139" customWidth="1"/>
    <col min="2568" max="2568" width="11.7109375" style="139" customWidth="1"/>
    <col min="2569" max="2569" width="11.140625" style="139" customWidth="1"/>
    <col min="2570" max="2570" width="11.7109375" style="139" customWidth="1"/>
    <col min="2571" max="2816" width="9.140625" style="139"/>
    <col min="2817" max="2817" width="5.28515625" style="139" customWidth="1"/>
    <col min="2818" max="2818" width="8" style="139" customWidth="1"/>
    <col min="2819" max="2819" width="5.85546875" style="139" customWidth="1"/>
    <col min="2820" max="2820" width="9.42578125" style="139" customWidth="1"/>
    <col min="2821" max="2821" width="11.28515625" style="139" customWidth="1"/>
    <col min="2822" max="2822" width="11" style="139" customWidth="1"/>
    <col min="2823" max="2823" width="13.140625" style="139" customWidth="1"/>
    <col min="2824" max="2824" width="11.7109375" style="139" customWidth="1"/>
    <col min="2825" max="2825" width="11.140625" style="139" customWidth="1"/>
    <col min="2826" max="2826" width="11.7109375" style="139" customWidth="1"/>
    <col min="2827" max="3072" width="9.140625" style="139"/>
    <col min="3073" max="3073" width="5.28515625" style="139" customWidth="1"/>
    <col min="3074" max="3074" width="8" style="139" customWidth="1"/>
    <col min="3075" max="3075" width="5.85546875" style="139" customWidth="1"/>
    <col min="3076" max="3076" width="9.42578125" style="139" customWidth="1"/>
    <col min="3077" max="3077" width="11.28515625" style="139" customWidth="1"/>
    <col min="3078" max="3078" width="11" style="139" customWidth="1"/>
    <col min="3079" max="3079" width="13.140625" style="139" customWidth="1"/>
    <col min="3080" max="3080" width="11.7109375" style="139" customWidth="1"/>
    <col min="3081" max="3081" width="11.140625" style="139" customWidth="1"/>
    <col min="3082" max="3082" width="11.7109375" style="139" customWidth="1"/>
    <col min="3083" max="3328" width="9.140625" style="139"/>
    <col min="3329" max="3329" width="5.28515625" style="139" customWidth="1"/>
    <col min="3330" max="3330" width="8" style="139" customWidth="1"/>
    <col min="3331" max="3331" width="5.85546875" style="139" customWidth="1"/>
    <col min="3332" max="3332" width="9.42578125" style="139" customWidth="1"/>
    <col min="3333" max="3333" width="11.28515625" style="139" customWidth="1"/>
    <col min="3334" max="3334" width="11" style="139" customWidth="1"/>
    <col min="3335" max="3335" width="13.140625" style="139" customWidth="1"/>
    <col min="3336" max="3336" width="11.7109375" style="139" customWidth="1"/>
    <col min="3337" max="3337" width="11.140625" style="139" customWidth="1"/>
    <col min="3338" max="3338" width="11.7109375" style="139" customWidth="1"/>
    <col min="3339" max="3584" width="9.140625" style="139"/>
    <col min="3585" max="3585" width="5.28515625" style="139" customWidth="1"/>
    <col min="3586" max="3586" width="8" style="139" customWidth="1"/>
    <col min="3587" max="3587" width="5.85546875" style="139" customWidth="1"/>
    <col min="3588" max="3588" width="9.42578125" style="139" customWidth="1"/>
    <col min="3589" max="3589" width="11.28515625" style="139" customWidth="1"/>
    <col min="3590" max="3590" width="11" style="139" customWidth="1"/>
    <col min="3591" max="3591" width="13.140625" style="139" customWidth="1"/>
    <col min="3592" max="3592" width="11.7109375" style="139" customWidth="1"/>
    <col min="3593" max="3593" width="11.140625" style="139" customWidth="1"/>
    <col min="3594" max="3594" width="11.7109375" style="139" customWidth="1"/>
    <col min="3595" max="3840" width="9.140625" style="139"/>
    <col min="3841" max="3841" width="5.28515625" style="139" customWidth="1"/>
    <col min="3842" max="3842" width="8" style="139" customWidth="1"/>
    <col min="3843" max="3843" width="5.85546875" style="139" customWidth="1"/>
    <col min="3844" max="3844" width="9.42578125" style="139" customWidth="1"/>
    <col min="3845" max="3845" width="11.28515625" style="139" customWidth="1"/>
    <col min="3846" max="3846" width="11" style="139" customWidth="1"/>
    <col min="3847" max="3847" width="13.140625" style="139" customWidth="1"/>
    <col min="3848" max="3848" width="11.7109375" style="139" customWidth="1"/>
    <col min="3849" max="3849" width="11.140625" style="139" customWidth="1"/>
    <col min="3850" max="3850" width="11.7109375" style="139" customWidth="1"/>
    <col min="3851" max="4096" width="9.140625" style="139"/>
    <col min="4097" max="4097" width="5.28515625" style="139" customWidth="1"/>
    <col min="4098" max="4098" width="8" style="139" customWidth="1"/>
    <col min="4099" max="4099" width="5.85546875" style="139" customWidth="1"/>
    <col min="4100" max="4100" width="9.42578125" style="139" customWidth="1"/>
    <col min="4101" max="4101" width="11.28515625" style="139" customWidth="1"/>
    <col min="4102" max="4102" width="11" style="139" customWidth="1"/>
    <col min="4103" max="4103" width="13.140625" style="139" customWidth="1"/>
    <col min="4104" max="4104" width="11.7109375" style="139" customWidth="1"/>
    <col min="4105" max="4105" width="11.140625" style="139" customWidth="1"/>
    <col min="4106" max="4106" width="11.7109375" style="139" customWidth="1"/>
    <col min="4107" max="4352" width="9.140625" style="139"/>
    <col min="4353" max="4353" width="5.28515625" style="139" customWidth="1"/>
    <col min="4354" max="4354" width="8" style="139" customWidth="1"/>
    <col min="4355" max="4355" width="5.85546875" style="139" customWidth="1"/>
    <col min="4356" max="4356" width="9.42578125" style="139" customWidth="1"/>
    <col min="4357" max="4357" width="11.28515625" style="139" customWidth="1"/>
    <col min="4358" max="4358" width="11" style="139" customWidth="1"/>
    <col min="4359" max="4359" width="13.140625" style="139" customWidth="1"/>
    <col min="4360" max="4360" width="11.7109375" style="139" customWidth="1"/>
    <col min="4361" max="4361" width="11.140625" style="139" customWidth="1"/>
    <col min="4362" max="4362" width="11.7109375" style="139" customWidth="1"/>
    <col min="4363" max="4608" width="9.140625" style="139"/>
    <col min="4609" max="4609" width="5.28515625" style="139" customWidth="1"/>
    <col min="4610" max="4610" width="8" style="139" customWidth="1"/>
    <col min="4611" max="4611" width="5.85546875" style="139" customWidth="1"/>
    <col min="4612" max="4612" width="9.42578125" style="139" customWidth="1"/>
    <col min="4613" max="4613" width="11.28515625" style="139" customWidth="1"/>
    <col min="4614" max="4614" width="11" style="139" customWidth="1"/>
    <col min="4615" max="4615" width="13.140625" style="139" customWidth="1"/>
    <col min="4616" max="4616" width="11.7109375" style="139" customWidth="1"/>
    <col min="4617" max="4617" width="11.140625" style="139" customWidth="1"/>
    <col min="4618" max="4618" width="11.7109375" style="139" customWidth="1"/>
    <col min="4619" max="4864" width="9.140625" style="139"/>
    <col min="4865" max="4865" width="5.28515625" style="139" customWidth="1"/>
    <col min="4866" max="4866" width="8" style="139" customWidth="1"/>
    <col min="4867" max="4867" width="5.85546875" style="139" customWidth="1"/>
    <col min="4868" max="4868" width="9.42578125" style="139" customWidth="1"/>
    <col min="4869" max="4869" width="11.28515625" style="139" customWidth="1"/>
    <col min="4870" max="4870" width="11" style="139" customWidth="1"/>
    <col min="4871" max="4871" width="13.140625" style="139" customWidth="1"/>
    <col min="4872" max="4872" width="11.7109375" style="139" customWidth="1"/>
    <col min="4873" max="4873" width="11.140625" style="139" customWidth="1"/>
    <col min="4874" max="4874" width="11.7109375" style="139" customWidth="1"/>
    <col min="4875" max="5120" width="9.140625" style="139"/>
    <col min="5121" max="5121" width="5.28515625" style="139" customWidth="1"/>
    <col min="5122" max="5122" width="8" style="139" customWidth="1"/>
    <col min="5123" max="5123" width="5.85546875" style="139" customWidth="1"/>
    <col min="5124" max="5124" width="9.42578125" style="139" customWidth="1"/>
    <col min="5125" max="5125" width="11.28515625" style="139" customWidth="1"/>
    <col min="5126" max="5126" width="11" style="139" customWidth="1"/>
    <col min="5127" max="5127" width="13.140625" style="139" customWidth="1"/>
    <col min="5128" max="5128" width="11.7109375" style="139" customWidth="1"/>
    <col min="5129" max="5129" width="11.140625" style="139" customWidth="1"/>
    <col min="5130" max="5130" width="11.7109375" style="139" customWidth="1"/>
    <col min="5131" max="5376" width="9.140625" style="139"/>
    <col min="5377" max="5377" width="5.28515625" style="139" customWidth="1"/>
    <col min="5378" max="5378" width="8" style="139" customWidth="1"/>
    <col min="5379" max="5379" width="5.85546875" style="139" customWidth="1"/>
    <col min="5380" max="5380" width="9.42578125" style="139" customWidth="1"/>
    <col min="5381" max="5381" width="11.28515625" style="139" customWidth="1"/>
    <col min="5382" max="5382" width="11" style="139" customWidth="1"/>
    <col min="5383" max="5383" width="13.140625" style="139" customWidth="1"/>
    <col min="5384" max="5384" width="11.7109375" style="139" customWidth="1"/>
    <col min="5385" max="5385" width="11.140625" style="139" customWidth="1"/>
    <col min="5386" max="5386" width="11.7109375" style="139" customWidth="1"/>
    <col min="5387" max="5632" width="9.140625" style="139"/>
    <col min="5633" max="5633" width="5.28515625" style="139" customWidth="1"/>
    <col min="5634" max="5634" width="8" style="139" customWidth="1"/>
    <col min="5635" max="5635" width="5.85546875" style="139" customWidth="1"/>
    <col min="5636" max="5636" width="9.42578125" style="139" customWidth="1"/>
    <col min="5637" max="5637" width="11.28515625" style="139" customWidth="1"/>
    <col min="5638" max="5638" width="11" style="139" customWidth="1"/>
    <col min="5639" max="5639" width="13.140625" style="139" customWidth="1"/>
    <col min="5640" max="5640" width="11.7109375" style="139" customWidth="1"/>
    <col min="5641" max="5641" width="11.140625" style="139" customWidth="1"/>
    <col min="5642" max="5642" width="11.7109375" style="139" customWidth="1"/>
    <col min="5643" max="5888" width="9.140625" style="139"/>
    <col min="5889" max="5889" width="5.28515625" style="139" customWidth="1"/>
    <col min="5890" max="5890" width="8" style="139" customWidth="1"/>
    <col min="5891" max="5891" width="5.85546875" style="139" customWidth="1"/>
    <col min="5892" max="5892" width="9.42578125" style="139" customWidth="1"/>
    <col min="5893" max="5893" width="11.28515625" style="139" customWidth="1"/>
    <col min="5894" max="5894" width="11" style="139" customWidth="1"/>
    <col min="5895" max="5895" width="13.140625" style="139" customWidth="1"/>
    <col min="5896" max="5896" width="11.7109375" style="139" customWidth="1"/>
    <col min="5897" max="5897" width="11.140625" style="139" customWidth="1"/>
    <col min="5898" max="5898" width="11.7109375" style="139" customWidth="1"/>
    <col min="5899" max="6144" width="9.140625" style="139"/>
    <col min="6145" max="6145" width="5.28515625" style="139" customWidth="1"/>
    <col min="6146" max="6146" width="8" style="139" customWidth="1"/>
    <col min="6147" max="6147" width="5.85546875" style="139" customWidth="1"/>
    <col min="6148" max="6148" width="9.42578125" style="139" customWidth="1"/>
    <col min="6149" max="6149" width="11.28515625" style="139" customWidth="1"/>
    <col min="6150" max="6150" width="11" style="139" customWidth="1"/>
    <col min="6151" max="6151" width="13.140625" style="139" customWidth="1"/>
    <col min="6152" max="6152" width="11.7109375" style="139" customWidth="1"/>
    <col min="6153" max="6153" width="11.140625" style="139" customWidth="1"/>
    <col min="6154" max="6154" width="11.7109375" style="139" customWidth="1"/>
    <col min="6155" max="6400" width="9.140625" style="139"/>
    <col min="6401" max="6401" width="5.28515625" style="139" customWidth="1"/>
    <col min="6402" max="6402" width="8" style="139" customWidth="1"/>
    <col min="6403" max="6403" width="5.85546875" style="139" customWidth="1"/>
    <col min="6404" max="6404" width="9.42578125" style="139" customWidth="1"/>
    <col min="6405" max="6405" width="11.28515625" style="139" customWidth="1"/>
    <col min="6406" max="6406" width="11" style="139" customWidth="1"/>
    <col min="6407" max="6407" width="13.140625" style="139" customWidth="1"/>
    <col min="6408" max="6408" width="11.7109375" style="139" customWidth="1"/>
    <col min="6409" max="6409" width="11.140625" style="139" customWidth="1"/>
    <col min="6410" max="6410" width="11.7109375" style="139" customWidth="1"/>
    <col min="6411" max="6656" width="9.140625" style="139"/>
    <col min="6657" max="6657" width="5.28515625" style="139" customWidth="1"/>
    <col min="6658" max="6658" width="8" style="139" customWidth="1"/>
    <col min="6659" max="6659" width="5.85546875" style="139" customWidth="1"/>
    <col min="6660" max="6660" width="9.42578125" style="139" customWidth="1"/>
    <col min="6661" max="6661" width="11.28515625" style="139" customWidth="1"/>
    <col min="6662" max="6662" width="11" style="139" customWidth="1"/>
    <col min="6663" max="6663" width="13.140625" style="139" customWidth="1"/>
    <col min="6664" max="6664" width="11.7109375" style="139" customWidth="1"/>
    <col min="6665" max="6665" width="11.140625" style="139" customWidth="1"/>
    <col min="6666" max="6666" width="11.7109375" style="139" customWidth="1"/>
    <col min="6667" max="6912" width="9.140625" style="139"/>
    <col min="6913" max="6913" width="5.28515625" style="139" customWidth="1"/>
    <col min="6914" max="6914" width="8" style="139" customWidth="1"/>
    <col min="6915" max="6915" width="5.85546875" style="139" customWidth="1"/>
    <col min="6916" max="6916" width="9.42578125" style="139" customWidth="1"/>
    <col min="6917" max="6917" width="11.28515625" style="139" customWidth="1"/>
    <col min="6918" max="6918" width="11" style="139" customWidth="1"/>
    <col min="6919" max="6919" width="13.140625" style="139" customWidth="1"/>
    <col min="6920" max="6920" width="11.7109375" style="139" customWidth="1"/>
    <col min="6921" max="6921" width="11.140625" style="139" customWidth="1"/>
    <col min="6922" max="6922" width="11.7109375" style="139" customWidth="1"/>
    <col min="6923" max="7168" width="9.140625" style="139"/>
    <col min="7169" max="7169" width="5.28515625" style="139" customWidth="1"/>
    <col min="7170" max="7170" width="8" style="139" customWidth="1"/>
    <col min="7171" max="7171" width="5.85546875" style="139" customWidth="1"/>
    <col min="7172" max="7172" width="9.42578125" style="139" customWidth="1"/>
    <col min="7173" max="7173" width="11.28515625" style="139" customWidth="1"/>
    <col min="7174" max="7174" width="11" style="139" customWidth="1"/>
    <col min="7175" max="7175" width="13.140625" style="139" customWidth="1"/>
    <col min="7176" max="7176" width="11.7109375" style="139" customWidth="1"/>
    <col min="7177" max="7177" width="11.140625" style="139" customWidth="1"/>
    <col min="7178" max="7178" width="11.7109375" style="139" customWidth="1"/>
    <col min="7179" max="7424" width="9.140625" style="139"/>
    <col min="7425" max="7425" width="5.28515625" style="139" customWidth="1"/>
    <col min="7426" max="7426" width="8" style="139" customWidth="1"/>
    <col min="7427" max="7427" width="5.85546875" style="139" customWidth="1"/>
    <col min="7428" max="7428" width="9.42578125" style="139" customWidth="1"/>
    <col min="7429" max="7429" width="11.28515625" style="139" customWidth="1"/>
    <col min="7430" max="7430" width="11" style="139" customWidth="1"/>
    <col min="7431" max="7431" width="13.140625" style="139" customWidth="1"/>
    <col min="7432" max="7432" width="11.7109375" style="139" customWidth="1"/>
    <col min="7433" max="7433" width="11.140625" style="139" customWidth="1"/>
    <col min="7434" max="7434" width="11.7109375" style="139" customWidth="1"/>
    <col min="7435" max="7680" width="9.140625" style="139"/>
    <col min="7681" max="7681" width="5.28515625" style="139" customWidth="1"/>
    <col min="7682" max="7682" width="8" style="139" customWidth="1"/>
    <col min="7683" max="7683" width="5.85546875" style="139" customWidth="1"/>
    <col min="7684" max="7684" width="9.42578125" style="139" customWidth="1"/>
    <col min="7685" max="7685" width="11.28515625" style="139" customWidth="1"/>
    <col min="7686" max="7686" width="11" style="139" customWidth="1"/>
    <col min="7687" max="7687" width="13.140625" style="139" customWidth="1"/>
    <col min="7688" max="7688" width="11.7109375" style="139" customWidth="1"/>
    <col min="7689" max="7689" width="11.140625" style="139" customWidth="1"/>
    <col min="7690" max="7690" width="11.7109375" style="139" customWidth="1"/>
    <col min="7691" max="7936" width="9.140625" style="139"/>
    <col min="7937" max="7937" width="5.28515625" style="139" customWidth="1"/>
    <col min="7938" max="7938" width="8" style="139" customWidth="1"/>
    <col min="7939" max="7939" width="5.85546875" style="139" customWidth="1"/>
    <col min="7940" max="7940" width="9.42578125" style="139" customWidth="1"/>
    <col min="7941" max="7941" width="11.28515625" style="139" customWidth="1"/>
    <col min="7942" max="7942" width="11" style="139" customWidth="1"/>
    <col min="7943" max="7943" width="13.140625" style="139" customWidth="1"/>
    <col min="7944" max="7944" width="11.7109375" style="139" customWidth="1"/>
    <col min="7945" max="7945" width="11.140625" style="139" customWidth="1"/>
    <col min="7946" max="7946" width="11.7109375" style="139" customWidth="1"/>
    <col min="7947" max="8192" width="9.140625" style="139"/>
    <col min="8193" max="8193" width="5.28515625" style="139" customWidth="1"/>
    <col min="8194" max="8194" width="8" style="139" customWidth="1"/>
    <col min="8195" max="8195" width="5.85546875" style="139" customWidth="1"/>
    <col min="8196" max="8196" width="9.42578125" style="139" customWidth="1"/>
    <col min="8197" max="8197" width="11.28515625" style="139" customWidth="1"/>
    <col min="8198" max="8198" width="11" style="139" customWidth="1"/>
    <col min="8199" max="8199" width="13.140625" style="139" customWidth="1"/>
    <col min="8200" max="8200" width="11.7109375" style="139" customWidth="1"/>
    <col min="8201" max="8201" width="11.140625" style="139" customWidth="1"/>
    <col min="8202" max="8202" width="11.7109375" style="139" customWidth="1"/>
    <col min="8203" max="8448" width="9.140625" style="139"/>
    <col min="8449" max="8449" width="5.28515625" style="139" customWidth="1"/>
    <col min="8450" max="8450" width="8" style="139" customWidth="1"/>
    <col min="8451" max="8451" width="5.85546875" style="139" customWidth="1"/>
    <col min="8452" max="8452" width="9.42578125" style="139" customWidth="1"/>
    <col min="8453" max="8453" width="11.28515625" style="139" customWidth="1"/>
    <col min="8454" max="8454" width="11" style="139" customWidth="1"/>
    <col min="8455" max="8455" width="13.140625" style="139" customWidth="1"/>
    <col min="8456" max="8456" width="11.7109375" style="139" customWidth="1"/>
    <col min="8457" max="8457" width="11.140625" style="139" customWidth="1"/>
    <col min="8458" max="8458" width="11.7109375" style="139" customWidth="1"/>
    <col min="8459" max="8704" width="9.140625" style="139"/>
    <col min="8705" max="8705" width="5.28515625" style="139" customWidth="1"/>
    <col min="8706" max="8706" width="8" style="139" customWidth="1"/>
    <col min="8707" max="8707" width="5.85546875" style="139" customWidth="1"/>
    <col min="8708" max="8708" width="9.42578125" style="139" customWidth="1"/>
    <col min="8709" max="8709" width="11.28515625" style="139" customWidth="1"/>
    <col min="8710" max="8710" width="11" style="139" customWidth="1"/>
    <col min="8711" max="8711" width="13.140625" style="139" customWidth="1"/>
    <col min="8712" max="8712" width="11.7109375" style="139" customWidth="1"/>
    <col min="8713" max="8713" width="11.140625" style="139" customWidth="1"/>
    <col min="8714" max="8714" width="11.7109375" style="139" customWidth="1"/>
    <col min="8715" max="8960" width="9.140625" style="139"/>
    <col min="8961" max="8961" width="5.28515625" style="139" customWidth="1"/>
    <col min="8962" max="8962" width="8" style="139" customWidth="1"/>
    <col min="8963" max="8963" width="5.85546875" style="139" customWidth="1"/>
    <col min="8964" max="8964" width="9.42578125" style="139" customWidth="1"/>
    <col min="8965" max="8965" width="11.28515625" style="139" customWidth="1"/>
    <col min="8966" max="8966" width="11" style="139" customWidth="1"/>
    <col min="8967" max="8967" width="13.140625" style="139" customWidth="1"/>
    <col min="8968" max="8968" width="11.7109375" style="139" customWidth="1"/>
    <col min="8969" max="8969" width="11.140625" style="139" customWidth="1"/>
    <col min="8970" max="8970" width="11.7109375" style="139" customWidth="1"/>
    <col min="8971" max="9216" width="9.140625" style="139"/>
    <col min="9217" max="9217" width="5.28515625" style="139" customWidth="1"/>
    <col min="9218" max="9218" width="8" style="139" customWidth="1"/>
    <col min="9219" max="9219" width="5.85546875" style="139" customWidth="1"/>
    <col min="9220" max="9220" width="9.42578125" style="139" customWidth="1"/>
    <col min="9221" max="9221" width="11.28515625" style="139" customWidth="1"/>
    <col min="9222" max="9222" width="11" style="139" customWidth="1"/>
    <col min="9223" max="9223" width="13.140625" style="139" customWidth="1"/>
    <col min="9224" max="9224" width="11.7109375" style="139" customWidth="1"/>
    <col min="9225" max="9225" width="11.140625" style="139" customWidth="1"/>
    <col min="9226" max="9226" width="11.7109375" style="139" customWidth="1"/>
    <col min="9227" max="9472" width="9.140625" style="139"/>
    <col min="9473" max="9473" width="5.28515625" style="139" customWidth="1"/>
    <col min="9474" max="9474" width="8" style="139" customWidth="1"/>
    <col min="9475" max="9475" width="5.85546875" style="139" customWidth="1"/>
    <col min="9476" max="9476" width="9.42578125" style="139" customWidth="1"/>
    <col min="9477" max="9477" width="11.28515625" style="139" customWidth="1"/>
    <col min="9478" max="9478" width="11" style="139" customWidth="1"/>
    <col min="9479" max="9479" width="13.140625" style="139" customWidth="1"/>
    <col min="9480" max="9480" width="11.7109375" style="139" customWidth="1"/>
    <col min="9481" max="9481" width="11.140625" style="139" customWidth="1"/>
    <col min="9482" max="9482" width="11.7109375" style="139" customWidth="1"/>
    <col min="9483" max="9728" width="9.140625" style="139"/>
    <col min="9729" max="9729" width="5.28515625" style="139" customWidth="1"/>
    <col min="9730" max="9730" width="8" style="139" customWidth="1"/>
    <col min="9731" max="9731" width="5.85546875" style="139" customWidth="1"/>
    <col min="9732" max="9732" width="9.42578125" style="139" customWidth="1"/>
    <col min="9733" max="9733" width="11.28515625" style="139" customWidth="1"/>
    <col min="9734" max="9734" width="11" style="139" customWidth="1"/>
    <col min="9735" max="9735" width="13.140625" style="139" customWidth="1"/>
    <col min="9736" max="9736" width="11.7109375" style="139" customWidth="1"/>
    <col min="9737" max="9737" width="11.140625" style="139" customWidth="1"/>
    <col min="9738" max="9738" width="11.7109375" style="139" customWidth="1"/>
    <col min="9739" max="9984" width="9.140625" style="139"/>
    <col min="9985" max="9985" width="5.28515625" style="139" customWidth="1"/>
    <col min="9986" max="9986" width="8" style="139" customWidth="1"/>
    <col min="9987" max="9987" width="5.85546875" style="139" customWidth="1"/>
    <col min="9988" max="9988" width="9.42578125" style="139" customWidth="1"/>
    <col min="9989" max="9989" width="11.28515625" style="139" customWidth="1"/>
    <col min="9990" max="9990" width="11" style="139" customWidth="1"/>
    <col min="9991" max="9991" width="13.140625" style="139" customWidth="1"/>
    <col min="9992" max="9992" width="11.7109375" style="139" customWidth="1"/>
    <col min="9993" max="9993" width="11.140625" style="139" customWidth="1"/>
    <col min="9994" max="9994" width="11.7109375" style="139" customWidth="1"/>
    <col min="9995" max="10240" width="9.140625" style="139"/>
    <col min="10241" max="10241" width="5.28515625" style="139" customWidth="1"/>
    <col min="10242" max="10242" width="8" style="139" customWidth="1"/>
    <col min="10243" max="10243" width="5.85546875" style="139" customWidth="1"/>
    <col min="10244" max="10244" width="9.42578125" style="139" customWidth="1"/>
    <col min="10245" max="10245" width="11.28515625" style="139" customWidth="1"/>
    <col min="10246" max="10246" width="11" style="139" customWidth="1"/>
    <col min="10247" max="10247" width="13.140625" style="139" customWidth="1"/>
    <col min="10248" max="10248" width="11.7109375" style="139" customWidth="1"/>
    <col min="10249" max="10249" width="11.140625" style="139" customWidth="1"/>
    <col min="10250" max="10250" width="11.7109375" style="139" customWidth="1"/>
    <col min="10251" max="10496" width="9.140625" style="139"/>
    <col min="10497" max="10497" width="5.28515625" style="139" customWidth="1"/>
    <col min="10498" max="10498" width="8" style="139" customWidth="1"/>
    <col min="10499" max="10499" width="5.85546875" style="139" customWidth="1"/>
    <col min="10500" max="10500" width="9.42578125" style="139" customWidth="1"/>
    <col min="10501" max="10501" width="11.28515625" style="139" customWidth="1"/>
    <col min="10502" max="10502" width="11" style="139" customWidth="1"/>
    <col min="10503" max="10503" width="13.140625" style="139" customWidth="1"/>
    <col min="10504" max="10504" width="11.7109375" style="139" customWidth="1"/>
    <col min="10505" max="10505" width="11.140625" style="139" customWidth="1"/>
    <col min="10506" max="10506" width="11.7109375" style="139" customWidth="1"/>
    <col min="10507" max="10752" width="9.140625" style="139"/>
    <col min="10753" max="10753" width="5.28515625" style="139" customWidth="1"/>
    <col min="10754" max="10754" width="8" style="139" customWidth="1"/>
    <col min="10755" max="10755" width="5.85546875" style="139" customWidth="1"/>
    <col min="10756" max="10756" width="9.42578125" style="139" customWidth="1"/>
    <col min="10757" max="10757" width="11.28515625" style="139" customWidth="1"/>
    <col min="10758" max="10758" width="11" style="139" customWidth="1"/>
    <col min="10759" max="10759" width="13.140625" style="139" customWidth="1"/>
    <col min="10760" max="10760" width="11.7109375" style="139" customWidth="1"/>
    <col min="10761" max="10761" width="11.140625" style="139" customWidth="1"/>
    <col min="10762" max="10762" width="11.7109375" style="139" customWidth="1"/>
    <col min="10763" max="11008" width="9.140625" style="139"/>
    <col min="11009" max="11009" width="5.28515625" style="139" customWidth="1"/>
    <col min="11010" max="11010" width="8" style="139" customWidth="1"/>
    <col min="11011" max="11011" width="5.85546875" style="139" customWidth="1"/>
    <col min="11012" max="11012" width="9.42578125" style="139" customWidth="1"/>
    <col min="11013" max="11013" width="11.28515625" style="139" customWidth="1"/>
    <col min="11014" max="11014" width="11" style="139" customWidth="1"/>
    <col min="11015" max="11015" width="13.140625" style="139" customWidth="1"/>
    <col min="11016" max="11016" width="11.7109375" style="139" customWidth="1"/>
    <col min="11017" max="11017" width="11.140625" style="139" customWidth="1"/>
    <col min="11018" max="11018" width="11.7109375" style="139" customWidth="1"/>
    <col min="11019" max="11264" width="9.140625" style="139"/>
    <col min="11265" max="11265" width="5.28515625" style="139" customWidth="1"/>
    <col min="11266" max="11266" width="8" style="139" customWidth="1"/>
    <col min="11267" max="11267" width="5.85546875" style="139" customWidth="1"/>
    <col min="11268" max="11268" width="9.42578125" style="139" customWidth="1"/>
    <col min="11269" max="11269" width="11.28515625" style="139" customWidth="1"/>
    <col min="11270" max="11270" width="11" style="139" customWidth="1"/>
    <col min="11271" max="11271" width="13.140625" style="139" customWidth="1"/>
    <col min="11272" max="11272" width="11.7109375" style="139" customWidth="1"/>
    <col min="11273" max="11273" width="11.140625" style="139" customWidth="1"/>
    <col min="11274" max="11274" width="11.7109375" style="139" customWidth="1"/>
    <col min="11275" max="11520" width="9.140625" style="139"/>
    <col min="11521" max="11521" width="5.28515625" style="139" customWidth="1"/>
    <col min="11522" max="11522" width="8" style="139" customWidth="1"/>
    <col min="11523" max="11523" width="5.85546875" style="139" customWidth="1"/>
    <col min="11524" max="11524" width="9.42578125" style="139" customWidth="1"/>
    <col min="11525" max="11525" width="11.28515625" style="139" customWidth="1"/>
    <col min="11526" max="11526" width="11" style="139" customWidth="1"/>
    <col min="11527" max="11527" width="13.140625" style="139" customWidth="1"/>
    <col min="11528" max="11528" width="11.7109375" style="139" customWidth="1"/>
    <col min="11529" max="11529" width="11.140625" style="139" customWidth="1"/>
    <col min="11530" max="11530" width="11.7109375" style="139" customWidth="1"/>
    <col min="11531" max="11776" width="9.140625" style="139"/>
    <col min="11777" max="11777" width="5.28515625" style="139" customWidth="1"/>
    <col min="11778" max="11778" width="8" style="139" customWidth="1"/>
    <col min="11779" max="11779" width="5.85546875" style="139" customWidth="1"/>
    <col min="11780" max="11780" width="9.42578125" style="139" customWidth="1"/>
    <col min="11781" max="11781" width="11.28515625" style="139" customWidth="1"/>
    <col min="11782" max="11782" width="11" style="139" customWidth="1"/>
    <col min="11783" max="11783" width="13.140625" style="139" customWidth="1"/>
    <col min="11784" max="11784" width="11.7109375" style="139" customWidth="1"/>
    <col min="11785" max="11785" width="11.140625" style="139" customWidth="1"/>
    <col min="11786" max="11786" width="11.7109375" style="139" customWidth="1"/>
    <col min="11787" max="12032" width="9.140625" style="139"/>
    <col min="12033" max="12033" width="5.28515625" style="139" customWidth="1"/>
    <col min="12034" max="12034" width="8" style="139" customWidth="1"/>
    <col min="12035" max="12035" width="5.85546875" style="139" customWidth="1"/>
    <col min="12036" max="12036" width="9.42578125" style="139" customWidth="1"/>
    <col min="12037" max="12037" width="11.28515625" style="139" customWidth="1"/>
    <col min="12038" max="12038" width="11" style="139" customWidth="1"/>
    <col min="12039" max="12039" width="13.140625" style="139" customWidth="1"/>
    <col min="12040" max="12040" width="11.7109375" style="139" customWidth="1"/>
    <col min="12041" max="12041" width="11.140625" style="139" customWidth="1"/>
    <col min="12042" max="12042" width="11.7109375" style="139" customWidth="1"/>
    <col min="12043" max="12288" width="9.140625" style="139"/>
    <col min="12289" max="12289" width="5.28515625" style="139" customWidth="1"/>
    <col min="12290" max="12290" width="8" style="139" customWidth="1"/>
    <col min="12291" max="12291" width="5.85546875" style="139" customWidth="1"/>
    <col min="12292" max="12292" width="9.42578125" style="139" customWidth="1"/>
    <col min="12293" max="12293" width="11.28515625" style="139" customWidth="1"/>
    <col min="12294" max="12294" width="11" style="139" customWidth="1"/>
    <col min="12295" max="12295" width="13.140625" style="139" customWidth="1"/>
    <col min="12296" max="12296" width="11.7109375" style="139" customWidth="1"/>
    <col min="12297" max="12297" width="11.140625" style="139" customWidth="1"/>
    <col min="12298" max="12298" width="11.7109375" style="139" customWidth="1"/>
    <col min="12299" max="12544" width="9.140625" style="139"/>
    <col min="12545" max="12545" width="5.28515625" style="139" customWidth="1"/>
    <col min="12546" max="12546" width="8" style="139" customWidth="1"/>
    <col min="12547" max="12547" width="5.85546875" style="139" customWidth="1"/>
    <col min="12548" max="12548" width="9.42578125" style="139" customWidth="1"/>
    <col min="12549" max="12549" width="11.28515625" style="139" customWidth="1"/>
    <col min="12550" max="12550" width="11" style="139" customWidth="1"/>
    <col min="12551" max="12551" width="13.140625" style="139" customWidth="1"/>
    <col min="12552" max="12552" width="11.7109375" style="139" customWidth="1"/>
    <col min="12553" max="12553" width="11.140625" style="139" customWidth="1"/>
    <col min="12554" max="12554" width="11.7109375" style="139" customWidth="1"/>
    <col min="12555" max="12800" width="9.140625" style="139"/>
    <col min="12801" max="12801" width="5.28515625" style="139" customWidth="1"/>
    <col min="12802" max="12802" width="8" style="139" customWidth="1"/>
    <col min="12803" max="12803" width="5.85546875" style="139" customWidth="1"/>
    <col min="12804" max="12804" width="9.42578125" style="139" customWidth="1"/>
    <col min="12805" max="12805" width="11.28515625" style="139" customWidth="1"/>
    <col min="12806" max="12806" width="11" style="139" customWidth="1"/>
    <col min="12807" max="12807" width="13.140625" style="139" customWidth="1"/>
    <col min="12808" max="12808" width="11.7109375" style="139" customWidth="1"/>
    <col min="12809" max="12809" width="11.140625" style="139" customWidth="1"/>
    <col min="12810" max="12810" width="11.7109375" style="139" customWidth="1"/>
    <col min="12811" max="13056" width="9.140625" style="139"/>
    <col min="13057" max="13057" width="5.28515625" style="139" customWidth="1"/>
    <col min="13058" max="13058" width="8" style="139" customWidth="1"/>
    <col min="13059" max="13059" width="5.85546875" style="139" customWidth="1"/>
    <col min="13060" max="13060" width="9.42578125" style="139" customWidth="1"/>
    <col min="13061" max="13061" width="11.28515625" style="139" customWidth="1"/>
    <col min="13062" max="13062" width="11" style="139" customWidth="1"/>
    <col min="13063" max="13063" width="13.140625" style="139" customWidth="1"/>
    <col min="13064" max="13064" width="11.7109375" style="139" customWidth="1"/>
    <col min="13065" max="13065" width="11.140625" style="139" customWidth="1"/>
    <col min="13066" max="13066" width="11.7109375" style="139" customWidth="1"/>
    <col min="13067" max="13312" width="9.140625" style="139"/>
    <col min="13313" max="13313" width="5.28515625" style="139" customWidth="1"/>
    <col min="13314" max="13314" width="8" style="139" customWidth="1"/>
    <col min="13315" max="13315" width="5.85546875" style="139" customWidth="1"/>
    <col min="13316" max="13316" width="9.42578125" style="139" customWidth="1"/>
    <col min="13317" max="13317" width="11.28515625" style="139" customWidth="1"/>
    <col min="13318" max="13318" width="11" style="139" customWidth="1"/>
    <col min="13319" max="13319" width="13.140625" style="139" customWidth="1"/>
    <col min="13320" max="13320" width="11.7109375" style="139" customWidth="1"/>
    <col min="13321" max="13321" width="11.140625" style="139" customWidth="1"/>
    <col min="13322" max="13322" width="11.7109375" style="139" customWidth="1"/>
    <col min="13323" max="13568" width="9.140625" style="139"/>
    <col min="13569" max="13569" width="5.28515625" style="139" customWidth="1"/>
    <col min="13570" max="13570" width="8" style="139" customWidth="1"/>
    <col min="13571" max="13571" width="5.85546875" style="139" customWidth="1"/>
    <col min="13572" max="13572" width="9.42578125" style="139" customWidth="1"/>
    <col min="13573" max="13573" width="11.28515625" style="139" customWidth="1"/>
    <col min="13574" max="13574" width="11" style="139" customWidth="1"/>
    <col min="13575" max="13575" width="13.140625" style="139" customWidth="1"/>
    <col min="13576" max="13576" width="11.7109375" style="139" customWidth="1"/>
    <col min="13577" max="13577" width="11.140625" style="139" customWidth="1"/>
    <col min="13578" max="13578" width="11.7109375" style="139" customWidth="1"/>
    <col min="13579" max="13824" width="9.140625" style="139"/>
    <col min="13825" max="13825" width="5.28515625" style="139" customWidth="1"/>
    <col min="13826" max="13826" width="8" style="139" customWidth="1"/>
    <col min="13827" max="13827" width="5.85546875" style="139" customWidth="1"/>
    <col min="13828" max="13828" width="9.42578125" style="139" customWidth="1"/>
    <col min="13829" max="13829" width="11.28515625" style="139" customWidth="1"/>
    <col min="13830" max="13830" width="11" style="139" customWidth="1"/>
    <col min="13831" max="13831" width="13.140625" style="139" customWidth="1"/>
    <col min="13832" max="13832" width="11.7109375" style="139" customWidth="1"/>
    <col min="13833" max="13833" width="11.140625" style="139" customWidth="1"/>
    <col min="13834" max="13834" width="11.7109375" style="139" customWidth="1"/>
    <col min="13835" max="14080" width="9.140625" style="139"/>
    <col min="14081" max="14081" width="5.28515625" style="139" customWidth="1"/>
    <col min="14082" max="14082" width="8" style="139" customWidth="1"/>
    <col min="14083" max="14083" width="5.85546875" style="139" customWidth="1"/>
    <col min="14084" max="14084" width="9.42578125" style="139" customWidth="1"/>
    <col min="14085" max="14085" width="11.28515625" style="139" customWidth="1"/>
    <col min="14086" max="14086" width="11" style="139" customWidth="1"/>
    <col min="14087" max="14087" width="13.140625" style="139" customWidth="1"/>
    <col min="14088" max="14088" width="11.7109375" style="139" customWidth="1"/>
    <col min="14089" max="14089" width="11.140625" style="139" customWidth="1"/>
    <col min="14090" max="14090" width="11.7109375" style="139" customWidth="1"/>
    <col min="14091" max="14336" width="9.140625" style="139"/>
    <col min="14337" max="14337" width="5.28515625" style="139" customWidth="1"/>
    <col min="14338" max="14338" width="8" style="139" customWidth="1"/>
    <col min="14339" max="14339" width="5.85546875" style="139" customWidth="1"/>
    <col min="14340" max="14340" width="9.42578125" style="139" customWidth="1"/>
    <col min="14341" max="14341" width="11.28515625" style="139" customWidth="1"/>
    <col min="14342" max="14342" width="11" style="139" customWidth="1"/>
    <col min="14343" max="14343" width="13.140625" style="139" customWidth="1"/>
    <col min="14344" max="14344" width="11.7109375" style="139" customWidth="1"/>
    <col min="14345" max="14345" width="11.140625" style="139" customWidth="1"/>
    <col min="14346" max="14346" width="11.7109375" style="139" customWidth="1"/>
    <col min="14347" max="14592" width="9.140625" style="139"/>
    <col min="14593" max="14593" width="5.28515625" style="139" customWidth="1"/>
    <col min="14594" max="14594" width="8" style="139" customWidth="1"/>
    <col min="14595" max="14595" width="5.85546875" style="139" customWidth="1"/>
    <col min="14596" max="14596" width="9.42578125" style="139" customWidth="1"/>
    <col min="14597" max="14597" width="11.28515625" style="139" customWidth="1"/>
    <col min="14598" max="14598" width="11" style="139" customWidth="1"/>
    <col min="14599" max="14599" width="13.140625" style="139" customWidth="1"/>
    <col min="14600" max="14600" width="11.7109375" style="139" customWidth="1"/>
    <col min="14601" max="14601" width="11.140625" style="139" customWidth="1"/>
    <col min="14602" max="14602" width="11.7109375" style="139" customWidth="1"/>
    <col min="14603" max="14848" width="9.140625" style="139"/>
    <col min="14849" max="14849" width="5.28515625" style="139" customWidth="1"/>
    <col min="14850" max="14850" width="8" style="139" customWidth="1"/>
    <col min="14851" max="14851" width="5.85546875" style="139" customWidth="1"/>
    <col min="14852" max="14852" width="9.42578125" style="139" customWidth="1"/>
    <col min="14853" max="14853" width="11.28515625" style="139" customWidth="1"/>
    <col min="14854" max="14854" width="11" style="139" customWidth="1"/>
    <col min="14855" max="14855" width="13.140625" style="139" customWidth="1"/>
    <col min="14856" max="14856" width="11.7109375" style="139" customWidth="1"/>
    <col min="14857" max="14857" width="11.140625" style="139" customWidth="1"/>
    <col min="14858" max="14858" width="11.7109375" style="139" customWidth="1"/>
    <col min="14859" max="15104" width="9.140625" style="139"/>
    <col min="15105" max="15105" width="5.28515625" style="139" customWidth="1"/>
    <col min="15106" max="15106" width="8" style="139" customWidth="1"/>
    <col min="15107" max="15107" width="5.85546875" style="139" customWidth="1"/>
    <col min="15108" max="15108" width="9.42578125" style="139" customWidth="1"/>
    <col min="15109" max="15109" width="11.28515625" style="139" customWidth="1"/>
    <col min="15110" max="15110" width="11" style="139" customWidth="1"/>
    <col min="15111" max="15111" width="13.140625" style="139" customWidth="1"/>
    <col min="15112" max="15112" width="11.7109375" style="139" customWidth="1"/>
    <col min="15113" max="15113" width="11.140625" style="139" customWidth="1"/>
    <col min="15114" max="15114" width="11.7109375" style="139" customWidth="1"/>
    <col min="15115" max="15360" width="9.140625" style="139"/>
    <col min="15361" max="15361" width="5.28515625" style="139" customWidth="1"/>
    <col min="15362" max="15362" width="8" style="139" customWidth="1"/>
    <col min="15363" max="15363" width="5.85546875" style="139" customWidth="1"/>
    <col min="15364" max="15364" width="9.42578125" style="139" customWidth="1"/>
    <col min="15365" max="15365" width="11.28515625" style="139" customWidth="1"/>
    <col min="15366" max="15366" width="11" style="139" customWidth="1"/>
    <col min="15367" max="15367" width="13.140625" style="139" customWidth="1"/>
    <col min="15368" max="15368" width="11.7109375" style="139" customWidth="1"/>
    <col min="15369" max="15369" width="11.140625" style="139" customWidth="1"/>
    <col min="15370" max="15370" width="11.7109375" style="139" customWidth="1"/>
    <col min="15371" max="15616" width="9.140625" style="139"/>
    <col min="15617" max="15617" width="5.28515625" style="139" customWidth="1"/>
    <col min="15618" max="15618" width="8" style="139" customWidth="1"/>
    <col min="15619" max="15619" width="5.85546875" style="139" customWidth="1"/>
    <col min="15620" max="15620" width="9.42578125" style="139" customWidth="1"/>
    <col min="15621" max="15621" width="11.28515625" style="139" customWidth="1"/>
    <col min="15622" max="15622" width="11" style="139" customWidth="1"/>
    <col min="15623" max="15623" width="13.140625" style="139" customWidth="1"/>
    <col min="15624" max="15624" width="11.7109375" style="139" customWidth="1"/>
    <col min="15625" max="15625" width="11.140625" style="139" customWidth="1"/>
    <col min="15626" max="15626" width="11.7109375" style="139" customWidth="1"/>
    <col min="15627" max="15872" width="9.140625" style="139"/>
    <col min="15873" max="15873" width="5.28515625" style="139" customWidth="1"/>
    <col min="15874" max="15874" width="8" style="139" customWidth="1"/>
    <col min="15875" max="15875" width="5.85546875" style="139" customWidth="1"/>
    <col min="15876" max="15876" width="9.42578125" style="139" customWidth="1"/>
    <col min="15877" max="15877" width="11.28515625" style="139" customWidth="1"/>
    <col min="15878" max="15878" width="11" style="139" customWidth="1"/>
    <col min="15879" max="15879" width="13.140625" style="139" customWidth="1"/>
    <col min="15880" max="15880" width="11.7109375" style="139" customWidth="1"/>
    <col min="15881" max="15881" width="11.140625" style="139" customWidth="1"/>
    <col min="15882" max="15882" width="11.7109375" style="139" customWidth="1"/>
    <col min="15883" max="16128" width="9.140625" style="139"/>
    <col min="16129" max="16129" width="5.28515625" style="139" customWidth="1"/>
    <col min="16130" max="16130" width="8" style="139" customWidth="1"/>
    <col min="16131" max="16131" width="5.85546875" style="139" customWidth="1"/>
    <col min="16132" max="16132" width="9.42578125" style="139" customWidth="1"/>
    <col min="16133" max="16133" width="11.28515625" style="139" customWidth="1"/>
    <col min="16134" max="16134" width="11" style="139" customWidth="1"/>
    <col min="16135" max="16135" width="13.140625" style="139" customWidth="1"/>
    <col min="16136" max="16136" width="11.7109375" style="139" customWidth="1"/>
    <col min="16137" max="16137" width="11.140625" style="139" customWidth="1"/>
    <col min="16138" max="16138" width="11.7109375" style="139" customWidth="1"/>
    <col min="16139" max="16384" width="9.140625" style="139"/>
  </cols>
  <sheetData>
    <row r="1" spans="1:75" x14ac:dyDescent="0.25">
      <c r="A1" s="150"/>
      <c r="F1" s="4"/>
      <c r="I1" s="4" t="s">
        <v>28</v>
      </c>
    </row>
    <row r="2" spans="1:75" x14ac:dyDescent="0.25">
      <c r="F2" s="4"/>
      <c r="I2" s="4" t="s">
        <v>285</v>
      </c>
    </row>
    <row r="3" spans="1:75" x14ac:dyDescent="0.25">
      <c r="F3" s="4"/>
      <c r="I3" s="4" t="s">
        <v>44</v>
      </c>
    </row>
    <row r="4" spans="1:75" x14ac:dyDescent="0.25">
      <c r="F4" s="4"/>
      <c r="I4" s="4" t="s">
        <v>286</v>
      </c>
    </row>
    <row r="6" spans="1:75" x14ac:dyDescent="0.25">
      <c r="F6" s="4"/>
      <c r="G6" s="4"/>
      <c r="H6" s="1"/>
    </row>
    <row r="7" spans="1:75" x14ac:dyDescent="0.25">
      <c r="A7" s="165" t="s">
        <v>172</v>
      </c>
      <c r="B7" s="165"/>
      <c r="C7" s="165"/>
      <c r="D7" s="165"/>
      <c r="E7" s="165"/>
      <c r="F7" s="165"/>
      <c r="G7" s="165"/>
      <c r="H7" s="165"/>
      <c r="I7" s="165"/>
      <c r="J7" s="165"/>
      <c r="M7" s="1"/>
    </row>
    <row r="8" spans="1:75" ht="15.75" x14ac:dyDescent="0.25">
      <c r="A8" s="165" t="s">
        <v>173</v>
      </c>
      <c r="B8" s="191"/>
      <c r="C8" s="191"/>
      <c r="D8" s="191"/>
      <c r="E8" s="191"/>
      <c r="F8" s="191"/>
      <c r="G8" s="191"/>
      <c r="H8" s="191"/>
      <c r="I8" s="191"/>
      <c r="J8" s="191"/>
      <c r="M8" s="1"/>
    </row>
    <row r="9" spans="1:75" ht="15.75" x14ac:dyDescent="0.25">
      <c r="A9" s="165"/>
      <c r="B9" s="191"/>
      <c r="C9" s="191"/>
      <c r="D9" s="191"/>
      <c r="E9" s="191"/>
      <c r="F9" s="191"/>
      <c r="G9" s="191"/>
      <c r="H9" s="191"/>
      <c r="I9" s="191"/>
      <c r="J9" s="191"/>
      <c r="M9" s="1"/>
    </row>
    <row r="10" spans="1:75" ht="15.75" x14ac:dyDescent="0.25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M10" s="1"/>
    </row>
    <row r="11" spans="1:75" x14ac:dyDescent="0.25">
      <c r="J11" s="141"/>
    </row>
    <row r="12" spans="1:75" s="200" customFormat="1" ht="24" x14ac:dyDescent="0.2">
      <c r="A12" s="142"/>
      <c r="B12" s="142"/>
      <c r="C12" s="142"/>
      <c r="D12" s="143"/>
      <c r="E12" s="194" t="s">
        <v>93</v>
      </c>
      <c r="F12" s="195"/>
      <c r="G12" s="196"/>
      <c r="H12" s="197" t="s">
        <v>130</v>
      </c>
      <c r="I12" s="198"/>
      <c r="J12" s="147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</row>
    <row r="13" spans="1:75" s="200" customFormat="1" ht="24" x14ac:dyDescent="0.2">
      <c r="A13" s="144"/>
      <c r="B13" s="144"/>
      <c r="C13" s="144"/>
      <c r="D13" s="144" t="s">
        <v>174</v>
      </c>
      <c r="E13" s="145" t="s">
        <v>175</v>
      </c>
      <c r="F13" s="143" t="s">
        <v>153</v>
      </c>
      <c r="G13" s="196"/>
      <c r="H13" s="196" t="s">
        <v>30</v>
      </c>
      <c r="I13" s="198"/>
      <c r="J13" s="194" t="s">
        <v>93</v>
      </c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</row>
    <row r="14" spans="1:75" s="200" customFormat="1" ht="48" x14ac:dyDescent="0.2">
      <c r="A14" s="201" t="s">
        <v>43</v>
      </c>
      <c r="B14" s="201" t="s">
        <v>131</v>
      </c>
      <c r="C14" s="201" t="s">
        <v>5</v>
      </c>
      <c r="D14" s="201" t="s">
        <v>175</v>
      </c>
      <c r="E14" s="146" t="s">
        <v>176</v>
      </c>
      <c r="F14" s="146" t="s">
        <v>177</v>
      </c>
      <c r="G14" s="147" t="s">
        <v>132</v>
      </c>
      <c r="H14" s="147" t="s">
        <v>133</v>
      </c>
      <c r="I14" s="147" t="s">
        <v>178</v>
      </c>
      <c r="J14" s="146" t="s">
        <v>179</v>
      </c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</row>
    <row r="15" spans="1:75" s="204" customFormat="1" ht="9.75" x14ac:dyDescent="0.2">
      <c r="A15" s="202">
        <v>1</v>
      </c>
      <c r="B15" s="202">
        <v>2</v>
      </c>
      <c r="C15" s="202">
        <v>3</v>
      </c>
      <c r="D15" s="202">
        <v>4</v>
      </c>
      <c r="E15" s="202">
        <v>5</v>
      </c>
      <c r="F15" s="202">
        <v>6</v>
      </c>
      <c r="G15" s="202">
        <v>7</v>
      </c>
      <c r="H15" s="202">
        <v>8</v>
      </c>
      <c r="I15" s="202">
        <v>9</v>
      </c>
      <c r="J15" s="202">
        <v>10</v>
      </c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</row>
    <row r="16" spans="1:75" s="207" customFormat="1" ht="16.5" customHeight="1" x14ac:dyDescent="0.2">
      <c r="A16" s="205">
        <v>750</v>
      </c>
      <c r="B16" s="205">
        <v>75058</v>
      </c>
      <c r="C16" s="205">
        <v>2338</v>
      </c>
      <c r="D16" s="206">
        <v>13417</v>
      </c>
      <c r="E16" s="206">
        <f>SUM(F16,J16)</f>
        <v>0</v>
      </c>
      <c r="F16" s="206">
        <f t="shared" ref="F16:F24" si="0">SUM(G16:I16)</f>
        <v>0</v>
      </c>
      <c r="G16" s="206">
        <v>0</v>
      </c>
      <c r="H16" s="206">
        <v>0</v>
      </c>
      <c r="I16" s="206">
        <v>0</v>
      </c>
      <c r="J16" s="206">
        <v>0</v>
      </c>
      <c r="K16" s="155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</row>
    <row r="17" spans="1:75" s="200" customFormat="1" ht="16.5" customHeight="1" x14ac:dyDescent="0.2">
      <c r="A17" s="205">
        <v>750</v>
      </c>
      <c r="B17" s="205">
        <v>75058</v>
      </c>
      <c r="C17" s="205">
        <v>2339</v>
      </c>
      <c r="D17" s="206">
        <v>0</v>
      </c>
      <c r="E17" s="206">
        <f t="shared" ref="E17:E24" si="1">SUM(F17,J17)</f>
        <v>90397</v>
      </c>
      <c r="F17" s="206">
        <f t="shared" si="0"/>
        <v>90397</v>
      </c>
      <c r="G17" s="206">
        <v>0</v>
      </c>
      <c r="H17" s="206">
        <v>0</v>
      </c>
      <c r="I17" s="206">
        <v>90397</v>
      </c>
      <c r="J17" s="206">
        <v>0</v>
      </c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</row>
    <row r="18" spans="1:75" s="200" customFormat="1" ht="16.5" customHeight="1" x14ac:dyDescent="0.2">
      <c r="A18" s="205">
        <v>801</v>
      </c>
      <c r="B18" s="205">
        <v>80104</v>
      </c>
      <c r="C18" s="205">
        <v>2310</v>
      </c>
      <c r="D18" s="206">
        <v>0</v>
      </c>
      <c r="E18" s="206">
        <f t="shared" si="1"/>
        <v>240000</v>
      </c>
      <c r="F18" s="206">
        <f t="shared" si="0"/>
        <v>240000</v>
      </c>
      <c r="G18" s="206">
        <v>0</v>
      </c>
      <c r="H18" s="206">
        <v>0</v>
      </c>
      <c r="I18" s="206">
        <v>240000</v>
      </c>
      <c r="J18" s="206">
        <v>0</v>
      </c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</row>
    <row r="19" spans="1:75" s="200" customFormat="1" ht="16.5" customHeight="1" x14ac:dyDescent="0.2">
      <c r="A19" s="205">
        <v>801</v>
      </c>
      <c r="B19" s="205">
        <v>80140</v>
      </c>
      <c r="C19" s="205">
        <v>2310</v>
      </c>
      <c r="D19" s="208">
        <v>46800</v>
      </c>
      <c r="E19" s="208">
        <f>SUM(F19,J19)</f>
        <v>0</v>
      </c>
      <c r="F19" s="206">
        <f>SUM(G19:I19)</f>
        <v>0</v>
      </c>
      <c r="G19" s="208">
        <v>0</v>
      </c>
      <c r="H19" s="208">
        <v>0</v>
      </c>
      <c r="I19" s="208">
        <v>0</v>
      </c>
      <c r="J19" s="208">
        <v>0</v>
      </c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</row>
    <row r="20" spans="1:75" s="200" customFormat="1" ht="16.5" customHeight="1" x14ac:dyDescent="0.2">
      <c r="A20" s="205">
        <v>801</v>
      </c>
      <c r="B20" s="205">
        <v>80140</v>
      </c>
      <c r="C20" s="205">
        <v>2320</v>
      </c>
      <c r="D20" s="208">
        <v>193200</v>
      </c>
      <c r="E20" s="208">
        <f t="shared" si="1"/>
        <v>0</v>
      </c>
      <c r="F20" s="206">
        <f t="shared" si="0"/>
        <v>0</v>
      </c>
      <c r="G20" s="208">
        <v>0</v>
      </c>
      <c r="H20" s="208">
        <v>0</v>
      </c>
      <c r="I20" s="208">
        <v>0</v>
      </c>
      <c r="J20" s="208">
        <v>0</v>
      </c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</row>
    <row r="21" spans="1:75" s="200" customFormat="1" ht="16.5" customHeight="1" x14ac:dyDescent="0.2">
      <c r="A21" s="209">
        <v>801</v>
      </c>
      <c r="B21" s="209">
        <v>80195</v>
      </c>
      <c r="C21" s="209">
        <v>2320</v>
      </c>
      <c r="D21" s="206">
        <v>0</v>
      </c>
      <c r="E21" s="206">
        <f t="shared" si="1"/>
        <v>3000</v>
      </c>
      <c r="F21" s="206">
        <f t="shared" si="0"/>
        <v>3000</v>
      </c>
      <c r="G21" s="206">
        <v>0</v>
      </c>
      <c r="H21" s="206">
        <v>0</v>
      </c>
      <c r="I21" s="206">
        <v>3000</v>
      </c>
      <c r="J21" s="206">
        <v>0</v>
      </c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</row>
    <row r="22" spans="1:75" s="200" customFormat="1" ht="16.5" customHeight="1" x14ac:dyDescent="0.2">
      <c r="A22" s="209">
        <v>851</v>
      </c>
      <c r="B22" s="209">
        <v>85154</v>
      </c>
      <c r="C22" s="209">
        <v>2330</v>
      </c>
      <c r="D22" s="206">
        <v>0</v>
      </c>
      <c r="E22" s="206">
        <f t="shared" si="1"/>
        <v>6000</v>
      </c>
      <c r="F22" s="206">
        <f t="shared" si="0"/>
        <v>6000</v>
      </c>
      <c r="G22" s="206">
        <v>0</v>
      </c>
      <c r="H22" s="206">
        <v>0</v>
      </c>
      <c r="I22" s="206">
        <v>6000</v>
      </c>
      <c r="J22" s="206">
        <v>0</v>
      </c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</row>
    <row r="23" spans="1:75" s="200" customFormat="1" ht="16.5" customHeight="1" x14ac:dyDescent="0.2">
      <c r="A23" s="205">
        <v>853</v>
      </c>
      <c r="B23" s="205">
        <v>85311</v>
      </c>
      <c r="C23" s="205">
        <v>2320</v>
      </c>
      <c r="D23" s="208">
        <v>26518</v>
      </c>
      <c r="E23" s="208">
        <f t="shared" si="1"/>
        <v>0</v>
      </c>
      <c r="F23" s="206">
        <f t="shared" si="0"/>
        <v>0</v>
      </c>
      <c r="G23" s="208">
        <v>0</v>
      </c>
      <c r="H23" s="208">
        <v>0</v>
      </c>
      <c r="I23" s="208">
        <v>0</v>
      </c>
      <c r="J23" s="208">
        <v>0</v>
      </c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</row>
    <row r="24" spans="1:75" s="200" customFormat="1" ht="16.5" customHeight="1" x14ac:dyDescent="0.2">
      <c r="A24" s="205">
        <v>853</v>
      </c>
      <c r="B24" s="205">
        <v>85333</v>
      </c>
      <c r="C24" s="205">
        <v>2320</v>
      </c>
      <c r="D24" s="208">
        <v>0</v>
      </c>
      <c r="E24" s="208">
        <f t="shared" si="1"/>
        <v>3196237</v>
      </c>
      <c r="F24" s="208">
        <f t="shared" si="0"/>
        <v>3196237</v>
      </c>
      <c r="G24" s="208">
        <v>0</v>
      </c>
      <c r="H24" s="208">
        <v>0</v>
      </c>
      <c r="I24" s="208">
        <v>3196237</v>
      </c>
      <c r="J24" s="208">
        <v>0</v>
      </c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</row>
    <row r="25" spans="1:75" s="200" customFormat="1" ht="16.5" customHeight="1" x14ac:dyDescent="0.2">
      <c r="A25" s="209">
        <v>854</v>
      </c>
      <c r="B25" s="209">
        <v>85415</v>
      </c>
      <c r="C25" s="210">
        <v>2330</v>
      </c>
      <c r="D25" s="206">
        <v>7200</v>
      </c>
      <c r="E25" s="206">
        <f>SUM(F25,J25)</f>
        <v>0</v>
      </c>
      <c r="F25" s="206">
        <f>SUM(G25:I25)</f>
        <v>0</v>
      </c>
      <c r="G25" s="206">
        <v>0</v>
      </c>
      <c r="H25" s="206">
        <v>0</v>
      </c>
      <c r="I25" s="206">
        <v>0</v>
      </c>
      <c r="J25" s="206">
        <v>0</v>
      </c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</row>
    <row r="26" spans="1:75" s="200" customFormat="1" ht="16.5" customHeight="1" x14ac:dyDescent="0.2">
      <c r="A26" s="205">
        <v>900</v>
      </c>
      <c r="B26" s="205">
        <v>90095</v>
      </c>
      <c r="C26" s="205">
        <v>2338</v>
      </c>
      <c r="D26" s="206">
        <v>94573.7</v>
      </c>
      <c r="E26" s="206">
        <f>SUM(F26,J26)</f>
        <v>0</v>
      </c>
      <c r="F26" s="206">
        <f t="shared" ref="F26" si="2">SUM(G26:I26)</f>
        <v>0</v>
      </c>
      <c r="G26" s="206">
        <v>0</v>
      </c>
      <c r="H26" s="206">
        <v>0</v>
      </c>
      <c r="I26" s="206">
        <v>0</v>
      </c>
      <c r="J26" s="206">
        <v>0</v>
      </c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</row>
    <row r="27" spans="1:75" s="200" customFormat="1" x14ac:dyDescent="0.2">
      <c r="A27" s="323" t="s">
        <v>134</v>
      </c>
      <c r="B27" s="324"/>
      <c r="C27" s="325"/>
      <c r="D27" s="211">
        <f>SUM(D16:D26)</f>
        <v>381708.7</v>
      </c>
      <c r="E27" s="211">
        <f>SUM(E16:E26)</f>
        <v>3535634</v>
      </c>
      <c r="F27" s="211">
        <f t="shared" ref="F27:J27" si="3">SUM(F16:F26)</f>
        <v>3535634</v>
      </c>
      <c r="G27" s="211">
        <f t="shared" si="3"/>
        <v>0</v>
      </c>
      <c r="H27" s="211">
        <f t="shared" si="3"/>
        <v>0</v>
      </c>
      <c r="I27" s="211">
        <f t="shared" si="3"/>
        <v>3535634</v>
      </c>
      <c r="J27" s="211">
        <f t="shared" si="3"/>
        <v>0</v>
      </c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</row>
    <row r="29" spans="1:75" x14ac:dyDescent="0.25">
      <c r="A29" s="164"/>
      <c r="G29"/>
    </row>
  </sheetData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E41"/>
  <sheetViews>
    <sheetView topLeftCell="A22" zoomScale="120" zoomScaleNormal="120" workbookViewId="0">
      <selection activeCell="D53" sqref="D53"/>
    </sheetView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1.2851562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1.2851562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1.2851562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1.2851562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1.2851562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1.2851562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1.2851562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1.2851562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1.2851562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1.2851562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1.2851562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1.2851562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1.2851562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1.2851562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1.2851562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1.2851562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1.2851562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1.2851562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1.2851562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1.2851562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1.2851562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1.2851562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1.2851562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1.2851562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1.2851562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1.2851562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1.2851562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1.2851562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1.2851562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1.2851562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1.2851562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1.2851562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1.2851562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1.2851562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1.2851562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1.2851562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1.2851562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1.2851562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1.2851562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1.2851562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1.2851562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1.2851562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1.2851562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1.2851562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1.2851562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1.2851562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1.2851562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1.2851562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1.2851562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1.2851562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1.2851562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1.2851562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1.2851562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1.2851562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1.2851562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1.2851562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1.2851562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1.2851562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1.2851562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1.2851562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1.2851562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1.2851562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1.2851562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1.28515625" customWidth="1"/>
    <col min="16133" max="16133" width="21.85546875" customWidth="1"/>
  </cols>
  <sheetData>
    <row r="1" spans="1:5" x14ac:dyDescent="0.25">
      <c r="A1" s="151"/>
      <c r="E1" s="4" t="s">
        <v>135</v>
      </c>
    </row>
    <row r="2" spans="1:5" x14ac:dyDescent="0.25">
      <c r="D2" s="4"/>
      <c r="E2" s="4" t="s">
        <v>285</v>
      </c>
    </row>
    <row r="3" spans="1:5" x14ac:dyDescent="0.25">
      <c r="D3" s="4"/>
      <c r="E3" s="4" t="s">
        <v>44</v>
      </c>
    </row>
    <row r="4" spans="1:5" x14ac:dyDescent="0.25">
      <c r="D4" s="4"/>
      <c r="E4" s="4" t="s">
        <v>286</v>
      </c>
    </row>
    <row r="5" spans="1:5" x14ac:dyDescent="0.25">
      <c r="D5" s="4"/>
      <c r="E5" s="1"/>
    </row>
    <row r="6" spans="1:5" x14ac:dyDescent="0.25">
      <c r="D6" s="4"/>
      <c r="E6" s="1"/>
    </row>
    <row r="7" spans="1:5" x14ac:dyDescent="0.25">
      <c r="D7" s="4"/>
      <c r="E7" s="4"/>
    </row>
    <row r="8" spans="1:5" ht="15" customHeight="1" x14ac:dyDescent="0.25">
      <c r="A8" s="140" t="s">
        <v>136</v>
      </c>
      <c r="B8" s="140"/>
      <c r="C8" s="140"/>
      <c r="D8" s="140"/>
      <c r="E8" s="140"/>
    </row>
    <row r="9" spans="1:5" ht="15" customHeight="1" x14ac:dyDescent="0.25">
      <c r="A9" s="140" t="s">
        <v>180</v>
      </c>
      <c r="B9" s="140"/>
      <c r="C9" s="140"/>
      <c r="D9" s="140"/>
      <c r="E9" s="140"/>
    </row>
    <row r="10" spans="1:5" ht="16.5" customHeight="1" x14ac:dyDescent="0.25">
      <c r="D10" s="212"/>
      <c r="E10" s="212"/>
    </row>
    <row r="11" spans="1:5" ht="12" customHeight="1" x14ac:dyDescent="0.25">
      <c r="D11" s="139"/>
      <c r="E11" s="213"/>
    </row>
    <row r="12" spans="1:5" s="297" customFormat="1" ht="22.5" customHeight="1" x14ac:dyDescent="0.25">
      <c r="A12" s="152" t="s">
        <v>33</v>
      </c>
      <c r="B12" s="152" t="s">
        <v>43</v>
      </c>
      <c r="C12" s="152" t="s">
        <v>131</v>
      </c>
      <c r="D12" s="152" t="s">
        <v>137</v>
      </c>
      <c r="E12" s="152" t="s">
        <v>138</v>
      </c>
    </row>
    <row r="13" spans="1:5" s="153" customFormat="1" ht="9.75" customHeight="1" x14ac:dyDescent="0.15">
      <c r="A13" s="148">
        <v>1</v>
      </c>
      <c r="B13" s="148">
        <v>2</v>
      </c>
      <c r="C13" s="148">
        <v>3</v>
      </c>
      <c r="D13" s="148">
        <v>4</v>
      </c>
      <c r="E13" s="148">
        <v>5</v>
      </c>
    </row>
    <row r="14" spans="1:5" s="297" customFormat="1" ht="18" customHeight="1" x14ac:dyDescent="0.25">
      <c r="A14" s="326" t="s">
        <v>139</v>
      </c>
      <c r="B14" s="327"/>
      <c r="C14" s="327"/>
      <c r="D14" s="327"/>
      <c r="E14" s="328"/>
    </row>
    <row r="15" spans="1:5" s="297" customFormat="1" ht="28.5" customHeight="1" x14ac:dyDescent="0.25">
      <c r="A15" s="156">
        <v>1</v>
      </c>
      <c r="B15" s="156">
        <v>750</v>
      </c>
      <c r="C15" s="156">
        <v>75023</v>
      </c>
      <c r="D15" s="214" t="s">
        <v>181</v>
      </c>
      <c r="E15" s="159">
        <v>6766</v>
      </c>
    </row>
    <row r="16" spans="1:5" s="297" customFormat="1" ht="55.15" customHeight="1" x14ac:dyDescent="0.25">
      <c r="A16" s="156">
        <v>2</v>
      </c>
      <c r="B16" s="156">
        <v>750</v>
      </c>
      <c r="C16" s="156">
        <v>75058</v>
      </c>
      <c r="D16" s="214" t="s">
        <v>182</v>
      </c>
      <c r="E16" s="159">
        <v>90397</v>
      </c>
    </row>
    <row r="17" spans="1:5" s="297" customFormat="1" ht="15" customHeight="1" x14ac:dyDescent="0.25">
      <c r="A17" s="156">
        <v>3</v>
      </c>
      <c r="B17" s="156">
        <v>801</v>
      </c>
      <c r="C17" s="156">
        <v>80104</v>
      </c>
      <c r="D17" s="214" t="s">
        <v>14</v>
      </c>
      <c r="E17" s="159">
        <v>240000</v>
      </c>
    </row>
    <row r="18" spans="1:5" s="297" customFormat="1" ht="16.5" customHeight="1" x14ac:dyDescent="0.25">
      <c r="A18" s="156">
        <v>4</v>
      </c>
      <c r="B18" s="156">
        <v>801</v>
      </c>
      <c r="C18" s="156">
        <v>80195</v>
      </c>
      <c r="D18" s="215" t="s">
        <v>183</v>
      </c>
      <c r="E18" s="159">
        <v>3000</v>
      </c>
    </row>
    <row r="19" spans="1:5" s="297" customFormat="1" ht="16.5" customHeight="1" x14ac:dyDescent="0.25">
      <c r="A19" s="156">
        <v>5</v>
      </c>
      <c r="B19" s="216">
        <v>851</v>
      </c>
      <c r="C19" s="216">
        <v>85149</v>
      </c>
      <c r="D19" s="214" t="s">
        <v>114</v>
      </c>
      <c r="E19" s="159">
        <v>22500</v>
      </c>
    </row>
    <row r="20" spans="1:5" s="297" customFormat="1" ht="25.5" customHeight="1" x14ac:dyDescent="0.25">
      <c r="A20" s="156">
        <v>6</v>
      </c>
      <c r="B20" s="156">
        <v>851</v>
      </c>
      <c r="C20" s="156">
        <v>85154</v>
      </c>
      <c r="D20" s="214" t="s">
        <v>184</v>
      </c>
      <c r="E20" s="159">
        <v>6000</v>
      </c>
    </row>
    <row r="21" spans="1:5" s="297" customFormat="1" ht="17.25" customHeight="1" x14ac:dyDescent="0.25">
      <c r="A21" s="217">
        <v>7</v>
      </c>
      <c r="B21" s="217">
        <v>853</v>
      </c>
      <c r="C21" s="217">
        <v>85333</v>
      </c>
      <c r="D21" s="157" t="s">
        <v>185</v>
      </c>
      <c r="E21" s="154">
        <v>3196237</v>
      </c>
    </row>
    <row r="22" spans="1:5" s="297" customFormat="1" ht="17.25" customHeight="1" x14ac:dyDescent="0.25">
      <c r="A22" s="157">
        <v>8</v>
      </c>
      <c r="B22" s="157">
        <v>921</v>
      </c>
      <c r="C22" s="157">
        <v>92110</v>
      </c>
      <c r="D22" s="157" t="s">
        <v>186</v>
      </c>
      <c r="E22" s="154">
        <v>30000</v>
      </c>
    </row>
    <row r="23" spans="1:5" s="297" customFormat="1" ht="13.5" customHeight="1" x14ac:dyDescent="0.25">
      <c r="A23" s="158"/>
      <c r="B23" s="160"/>
      <c r="C23" s="162"/>
      <c r="D23" s="161" t="s">
        <v>187</v>
      </c>
      <c r="E23" s="218"/>
    </row>
    <row r="24" spans="1:5" s="297" customFormat="1" ht="17.25" customHeight="1" x14ac:dyDescent="0.25">
      <c r="A24" s="157">
        <v>9</v>
      </c>
      <c r="B24" s="157">
        <v>921</v>
      </c>
      <c r="C24" s="157">
        <v>92116</v>
      </c>
      <c r="D24" s="157" t="s">
        <v>188</v>
      </c>
      <c r="E24" s="154">
        <v>1500</v>
      </c>
    </row>
    <row r="25" spans="1:5" s="297" customFormat="1" ht="12" customHeight="1" x14ac:dyDescent="0.25">
      <c r="A25" s="158"/>
      <c r="B25" s="160"/>
      <c r="C25" s="160"/>
      <c r="D25" s="219" t="s">
        <v>189</v>
      </c>
      <c r="E25" s="218"/>
    </row>
    <row r="26" spans="1:5" s="297" customFormat="1" ht="13.5" customHeight="1" x14ac:dyDescent="0.25">
      <c r="A26" s="329" t="s">
        <v>140</v>
      </c>
      <c r="B26" s="330"/>
      <c r="C26" s="330"/>
      <c r="D26" s="331"/>
      <c r="E26" s="298">
        <f>SUM(E15:E25)</f>
        <v>3596400</v>
      </c>
    </row>
    <row r="27" spans="1:5" s="297" customFormat="1" ht="16.5" customHeight="1" x14ac:dyDescent="0.25">
      <c r="A27" s="326" t="s">
        <v>141</v>
      </c>
      <c r="B27" s="327"/>
      <c r="C27" s="327"/>
      <c r="D27" s="327"/>
      <c r="E27" s="328"/>
    </row>
    <row r="28" spans="1:5" s="297" customFormat="1" ht="15.75" customHeight="1" x14ac:dyDescent="0.25">
      <c r="A28" s="157">
        <v>1</v>
      </c>
      <c r="B28" s="157">
        <v>853</v>
      </c>
      <c r="C28" s="157">
        <v>85395</v>
      </c>
      <c r="D28" s="157" t="s">
        <v>15</v>
      </c>
      <c r="E28" s="154">
        <v>529080</v>
      </c>
    </row>
    <row r="29" spans="1:5" s="297" customFormat="1" ht="12.75" customHeight="1" x14ac:dyDescent="0.25">
      <c r="A29" s="158"/>
      <c r="B29" s="160"/>
      <c r="C29" s="162"/>
      <c r="D29" s="161" t="s">
        <v>190</v>
      </c>
      <c r="E29" s="218"/>
    </row>
    <row r="30" spans="1:5" s="297" customFormat="1" ht="15" customHeight="1" x14ac:dyDescent="0.25">
      <c r="A30" s="157">
        <v>2</v>
      </c>
      <c r="B30" s="157">
        <v>921</v>
      </c>
      <c r="C30" s="157">
        <v>92110</v>
      </c>
      <c r="D30" s="157" t="s">
        <v>191</v>
      </c>
      <c r="E30" s="154">
        <v>576581</v>
      </c>
    </row>
    <row r="31" spans="1:5" s="297" customFormat="1" ht="12.75" customHeight="1" x14ac:dyDescent="0.25">
      <c r="A31" s="158"/>
      <c r="B31" s="160"/>
      <c r="C31" s="162"/>
      <c r="D31" s="161" t="s">
        <v>187</v>
      </c>
      <c r="E31" s="218"/>
    </row>
    <row r="32" spans="1:5" s="297" customFormat="1" ht="15.75" customHeight="1" x14ac:dyDescent="0.25">
      <c r="A32" s="157">
        <v>3</v>
      </c>
      <c r="B32" s="157">
        <v>921</v>
      </c>
      <c r="C32" s="157">
        <v>92113</v>
      </c>
      <c r="D32" s="157" t="s">
        <v>192</v>
      </c>
      <c r="E32" s="154">
        <v>3235000</v>
      </c>
    </row>
    <row r="33" spans="1:5" s="297" customFormat="1" ht="12" customHeight="1" x14ac:dyDescent="0.25">
      <c r="A33" s="220"/>
      <c r="B33" s="221"/>
      <c r="C33" s="221"/>
      <c r="D33" s="219" t="s">
        <v>193</v>
      </c>
      <c r="E33" s="222"/>
    </row>
    <row r="34" spans="1:5" s="297" customFormat="1" ht="15.75" customHeight="1" x14ac:dyDescent="0.25">
      <c r="A34" s="157">
        <v>4</v>
      </c>
      <c r="B34" s="157">
        <v>921</v>
      </c>
      <c r="C34" s="157">
        <v>92114</v>
      </c>
      <c r="D34" s="157" t="s">
        <v>194</v>
      </c>
      <c r="E34" s="154">
        <v>1389200</v>
      </c>
    </row>
    <row r="35" spans="1:5" s="297" customFormat="1" ht="12.75" customHeight="1" x14ac:dyDescent="0.25">
      <c r="A35" s="158"/>
      <c r="B35" s="160"/>
      <c r="C35" s="160"/>
      <c r="D35" s="219" t="s">
        <v>195</v>
      </c>
      <c r="E35" s="218"/>
    </row>
    <row r="36" spans="1:5" s="297" customFormat="1" ht="15.75" customHeight="1" x14ac:dyDescent="0.25">
      <c r="A36" s="157">
        <v>5</v>
      </c>
      <c r="B36" s="157">
        <v>921</v>
      </c>
      <c r="C36" s="157">
        <v>92116</v>
      </c>
      <c r="D36" s="157" t="s">
        <v>196</v>
      </c>
      <c r="E36" s="154">
        <v>3665090</v>
      </c>
    </row>
    <row r="37" spans="1:5" s="297" customFormat="1" ht="12.75" customHeight="1" x14ac:dyDescent="0.25">
      <c r="A37" s="158"/>
      <c r="B37" s="160"/>
      <c r="C37" s="160"/>
      <c r="D37" s="219" t="s">
        <v>189</v>
      </c>
      <c r="E37" s="218"/>
    </row>
    <row r="38" spans="1:5" s="297" customFormat="1" ht="14.25" customHeight="1" x14ac:dyDescent="0.25">
      <c r="A38" s="329" t="s">
        <v>140</v>
      </c>
      <c r="B38" s="330"/>
      <c r="C38" s="330"/>
      <c r="D38" s="331"/>
      <c r="E38" s="298">
        <f>SUM(E28:E37)</f>
        <v>9394951</v>
      </c>
    </row>
    <row r="39" spans="1:5" s="297" customFormat="1" ht="16.5" customHeight="1" x14ac:dyDescent="0.25">
      <c r="A39" s="332" t="s">
        <v>134</v>
      </c>
      <c r="B39" s="333"/>
      <c r="C39" s="333"/>
      <c r="D39" s="334"/>
      <c r="E39" s="163">
        <f>SUM(E26,E38)</f>
        <v>12991351</v>
      </c>
    </row>
    <row r="41" spans="1:5" x14ac:dyDescent="0.25">
      <c r="A41" s="16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7A90-24B7-43D0-9603-14551542CAF5}">
  <dimension ref="A1:G33"/>
  <sheetViews>
    <sheetView zoomScale="120" zoomScaleNormal="120" workbookViewId="0">
      <selection activeCell="G25" sqref="G25"/>
    </sheetView>
  </sheetViews>
  <sheetFormatPr defaultRowHeight="15" x14ac:dyDescent="0.25"/>
  <cols>
    <col min="1" max="1" width="4.42578125" customWidth="1"/>
    <col min="2" max="2" width="7.5703125" customWidth="1"/>
    <col min="3" max="3" width="47.4257812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4" t="s">
        <v>143</v>
      </c>
    </row>
    <row r="2" spans="1:7" x14ac:dyDescent="0.25">
      <c r="F2" s="4" t="s">
        <v>285</v>
      </c>
    </row>
    <row r="3" spans="1:7" x14ac:dyDescent="0.25">
      <c r="F3" s="4" t="s">
        <v>44</v>
      </c>
    </row>
    <row r="4" spans="1:7" x14ac:dyDescent="0.25">
      <c r="F4" s="4" t="s">
        <v>286</v>
      </c>
    </row>
    <row r="6" spans="1:7" s="149" customFormat="1" ht="12.75" x14ac:dyDescent="0.2">
      <c r="A6" s="165" t="s">
        <v>144</v>
      </c>
      <c r="B6" s="165"/>
      <c r="C6" s="165"/>
      <c r="D6" s="165"/>
      <c r="E6" s="165"/>
      <c r="F6" s="165"/>
      <c r="G6" s="165"/>
    </row>
    <row r="7" spans="1:7" s="149" customFormat="1" ht="12.75" x14ac:dyDescent="0.2">
      <c r="A7" s="165" t="s">
        <v>145</v>
      </c>
      <c r="B7" s="165"/>
      <c r="C7" s="165"/>
      <c r="D7" s="165"/>
      <c r="E7" s="165"/>
      <c r="F7" s="165"/>
      <c r="G7" s="165"/>
    </row>
    <row r="8" spans="1:7" s="297" customFormat="1" x14ac:dyDescent="0.25">
      <c r="A8" s="166" t="s">
        <v>146</v>
      </c>
      <c r="B8" s="166"/>
      <c r="C8" s="166"/>
      <c r="D8" s="166"/>
      <c r="E8" s="166"/>
      <c r="F8" s="166"/>
      <c r="G8" s="166"/>
    </row>
    <row r="9" spans="1:7" s="297" customFormat="1" x14ac:dyDescent="0.25">
      <c r="A9" s="299"/>
      <c r="B9" s="299"/>
      <c r="C9" s="299"/>
      <c r="D9" s="299"/>
      <c r="E9" s="299"/>
      <c r="F9" s="299"/>
      <c r="G9" s="167" t="s">
        <v>1</v>
      </c>
    </row>
    <row r="10" spans="1:7" s="297" customFormat="1" x14ac:dyDescent="0.25">
      <c r="A10" s="168"/>
      <c r="B10" s="168"/>
      <c r="C10" s="168"/>
      <c r="D10" s="169" t="s">
        <v>147</v>
      </c>
      <c r="E10" s="170"/>
      <c r="F10" s="171"/>
      <c r="G10" s="169" t="s">
        <v>147</v>
      </c>
    </row>
    <row r="11" spans="1:7" s="297" customFormat="1" x14ac:dyDescent="0.25">
      <c r="A11" s="172"/>
      <c r="B11" s="172" t="s">
        <v>3</v>
      </c>
      <c r="C11" s="172"/>
      <c r="D11" s="173" t="s">
        <v>148</v>
      </c>
      <c r="E11" s="173"/>
      <c r="F11" s="173"/>
      <c r="G11" s="173" t="s">
        <v>149</v>
      </c>
    </row>
    <row r="12" spans="1:7" s="297" customFormat="1" x14ac:dyDescent="0.25">
      <c r="A12" s="172" t="s">
        <v>33</v>
      </c>
      <c r="B12" s="174"/>
      <c r="C12" s="172" t="s">
        <v>150</v>
      </c>
      <c r="D12" s="173" t="s">
        <v>151</v>
      </c>
      <c r="E12" s="173" t="s">
        <v>152</v>
      </c>
      <c r="F12" s="173" t="s">
        <v>153</v>
      </c>
      <c r="G12" s="173" t="s">
        <v>154</v>
      </c>
    </row>
    <row r="13" spans="1:7" s="297" customFormat="1" x14ac:dyDescent="0.25">
      <c r="A13" s="174"/>
      <c r="B13" s="174" t="s">
        <v>4</v>
      </c>
      <c r="C13" s="174"/>
      <c r="D13" s="175" t="s">
        <v>155</v>
      </c>
      <c r="E13" s="175"/>
      <c r="F13" s="175"/>
      <c r="G13" s="175" t="s">
        <v>155</v>
      </c>
    </row>
    <row r="14" spans="1:7" s="297" customFormat="1" x14ac:dyDescent="0.25">
      <c r="A14" s="176">
        <v>1</v>
      </c>
      <c r="B14" s="176">
        <v>2</v>
      </c>
      <c r="C14" s="176">
        <v>3</v>
      </c>
      <c r="D14" s="176">
        <v>4</v>
      </c>
      <c r="E14" s="176">
        <v>5</v>
      </c>
      <c r="F14" s="176">
        <v>6</v>
      </c>
      <c r="G14" s="176">
        <v>7</v>
      </c>
    </row>
    <row r="15" spans="1:7" s="299" customFormat="1" x14ac:dyDescent="0.25">
      <c r="A15" s="177"/>
      <c r="B15" s="178">
        <v>801</v>
      </c>
      <c r="C15" s="300"/>
      <c r="D15" s="301"/>
      <c r="E15" s="301"/>
      <c r="F15" s="301"/>
      <c r="G15" s="301"/>
    </row>
    <row r="16" spans="1:7" s="297" customFormat="1" x14ac:dyDescent="0.25">
      <c r="A16" s="179" t="s">
        <v>156</v>
      </c>
      <c r="B16" s="302">
        <v>80101</v>
      </c>
      <c r="C16" s="180" t="s">
        <v>12</v>
      </c>
      <c r="D16" s="303">
        <v>3352.28</v>
      </c>
      <c r="E16" s="303">
        <v>643103</v>
      </c>
      <c r="F16" s="303">
        <v>646455.28</v>
      </c>
      <c r="G16" s="304">
        <v>0</v>
      </c>
    </row>
    <row r="17" spans="1:7" s="297" customFormat="1" x14ac:dyDescent="0.25">
      <c r="A17" s="179" t="s">
        <v>157</v>
      </c>
      <c r="B17" s="302">
        <v>80102</v>
      </c>
      <c r="C17" s="181" t="s">
        <v>158</v>
      </c>
      <c r="D17" s="305">
        <v>0</v>
      </c>
      <c r="E17" s="305">
        <v>2600</v>
      </c>
      <c r="F17" s="305">
        <v>2600</v>
      </c>
      <c r="G17" s="306">
        <v>0</v>
      </c>
    </row>
    <row r="18" spans="1:7" s="297" customFormat="1" x14ac:dyDescent="0.25">
      <c r="A18" s="179" t="s">
        <v>159</v>
      </c>
      <c r="B18" s="302">
        <v>80104</v>
      </c>
      <c r="C18" s="181" t="s">
        <v>14</v>
      </c>
      <c r="D18" s="305">
        <v>13190.3</v>
      </c>
      <c r="E18" s="305">
        <v>2891782</v>
      </c>
      <c r="F18" s="305">
        <v>2904972.3</v>
      </c>
      <c r="G18" s="306">
        <v>0</v>
      </c>
    </row>
    <row r="19" spans="1:7" s="297" customFormat="1" x14ac:dyDescent="0.25">
      <c r="A19" s="179" t="s">
        <v>160</v>
      </c>
      <c r="B19" s="302">
        <v>80115</v>
      </c>
      <c r="C19" s="181" t="s">
        <v>57</v>
      </c>
      <c r="D19" s="305">
        <v>170.74</v>
      </c>
      <c r="E19" s="305">
        <v>1144017</v>
      </c>
      <c r="F19" s="305">
        <v>1144187.74</v>
      </c>
      <c r="G19" s="306">
        <v>0</v>
      </c>
    </row>
    <row r="20" spans="1:7" s="297" customFormat="1" x14ac:dyDescent="0.25">
      <c r="A20" s="179" t="s">
        <v>161</v>
      </c>
      <c r="B20" s="302">
        <v>80120</v>
      </c>
      <c r="C20" s="181" t="s">
        <v>109</v>
      </c>
      <c r="D20" s="307">
        <v>4486.2</v>
      </c>
      <c r="E20" s="305">
        <v>225650</v>
      </c>
      <c r="F20" s="305">
        <v>230136.2</v>
      </c>
      <c r="G20" s="306">
        <v>0</v>
      </c>
    </row>
    <row r="21" spans="1:7" s="297" customFormat="1" x14ac:dyDescent="0.25">
      <c r="A21" s="179" t="s">
        <v>162</v>
      </c>
      <c r="B21" s="302">
        <v>80132</v>
      </c>
      <c r="C21" s="181" t="s">
        <v>163</v>
      </c>
      <c r="D21" s="305">
        <v>0</v>
      </c>
      <c r="E21" s="305">
        <v>34000</v>
      </c>
      <c r="F21" s="305">
        <v>34000</v>
      </c>
      <c r="G21" s="308">
        <v>0</v>
      </c>
    </row>
    <row r="22" spans="1:7" s="297" customFormat="1" x14ac:dyDescent="0.25">
      <c r="A22" s="179" t="s">
        <v>164</v>
      </c>
      <c r="B22" s="302">
        <v>80134</v>
      </c>
      <c r="C22" s="181" t="s">
        <v>58</v>
      </c>
      <c r="D22" s="305">
        <v>0</v>
      </c>
      <c r="E22" s="305">
        <v>3200</v>
      </c>
      <c r="F22" s="305">
        <v>3200</v>
      </c>
      <c r="G22" s="306">
        <v>0</v>
      </c>
    </row>
    <row r="23" spans="1:7" s="297" customFormat="1" ht="25.5" x14ac:dyDescent="0.25">
      <c r="A23" s="182" t="s">
        <v>165</v>
      </c>
      <c r="B23" s="309">
        <v>80140</v>
      </c>
      <c r="C23" s="183" t="s">
        <v>166</v>
      </c>
      <c r="D23" s="305">
        <v>0</v>
      </c>
      <c r="E23" s="305">
        <v>445610</v>
      </c>
      <c r="F23" s="305">
        <v>445610</v>
      </c>
      <c r="G23" s="306">
        <v>0</v>
      </c>
    </row>
    <row r="24" spans="1:7" s="297" customFormat="1" x14ac:dyDescent="0.25">
      <c r="A24" s="184" t="s">
        <v>167</v>
      </c>
      <c r="B24" s="310">
        <v>80148</v>
      </c>
      <c r="C24" s="181" t="s">
        <v>168</v>
      </c>
      <c r="D24" s="311">
        <v>279.5</v>
      </c>
      <c r="E24" s="311">
        <v>2715079</v>
      </c>
      <c r="F24" s="311">
        <v>2715358.5</v>
      </c>
      <c r="G24" s="312">
        <v>0</v>
      </c>
    </row>
    <row r="25" spans="1:7" s="297" customFormat="1" x14ac:dyDescent="0.25">
      <c r="A25" s="313"/>
      <c r="B25" s="185">
        <v>854</v>
      </c>
      <c r="C25" s="186"/>
      <c r="D25" s="314"/>
      <c r="E25" s="314"/>
      <c r="F25" s="314"/>
      <c r="G25" s="314"/>
    </row>
    <row r="26" spans="1:7" s="297" customFormat="1" x14ac:dyDescent="0.25">
      <c r="A26" s="179" t="s">
        <v>156</v>
      </c>
      <c r="B26" s="302">
        <v>85410</v>
      </c>
      <c r="C26" s="181" t="s">
        <v>142</v>
      </c>
      <c r="D26" s="305">
        <v>0</v>
      </c>
      <c r="E26" s="305">
        <v>491700</v>
      </c>
      <c r="F26" s="305">
        <v>491700</v>
      </c>
      <c r="G26" s="306">
        <v>0</v>
      </c>
    </row>
    <row r="27" spans="1:7" s="297" customFormat="1" x14ac:dyDescent="0.25">
      <c r="A27" s="179" t="s">
        <v>157</v>
      </c>
      <c r="B27" s="302">
        <v>85417</v>
      </c>
      <c r="C27" s="187" t="s">
        <v>169</v>
      </c>
      <c r="D27" s="305">
        <v>0</v>
      </c>
      <c r="E27" s="305">
        <v>80400</v>
      </c>
      <c r="F27" s="305">
        <v>80400</v>
      </c>
      <c r="G27" s="306">
        <v>0</v>
      </c>
    </row>
    <row r="28" spans="1:7" s="297" customFormat="1" x14ac:dyDescent="0.25">
      <c r="A28" s="188" t="s">
        <v>159</v>
      </c>
      <c r="B28" s="315">
        <v>85420</v>
      </c>
      <c r="C28" s="189" t="s">
        <v>170</v>
      </c>
      <c r="D28" s="316">
        <v>0</v>
      </c>
      <c r="E28" s="316">
        <v>17008</v>
      </c>
      <c r="F28" s="316">
        <v>17008</v>
      </c>
      <c r="G28" s="317">
        <v>0</v>
      </c>
    </row>
    <row r="29" spans="1:7" s="322" customFormat="1" ht="21.75" customHeight="1" x14ac:dyDescent="0.25">
      <c r="A29" s="318"/>
      <c r="B29" s="318"/>
      <c r="C29" s="319" t="s">
        <v>171</v>
      </c>
      <c r="D29" s="320">
        <f>SUM(D16:D28)</f>
        <v>21479.02</v>
      </c>
      <c r="E29" s="320">
        <f>SUM(E16:E28)</f>
        <v>8694149</v>
      </c>
      <c r="F29" s="320">
        <f>SUM(F16:F28)</f>
        <v>8715628.0199999996</v>
      </c>
      <c r="G29" s="321">
        <f>SUM(G16:G28)</f>
        <v>0</v>
      </c>
    </row>
    <row r="30" spans="1:7" s="297" customFormat="1" x14ac:dyDescent="0.25"/>
    <row r="31" spans="1:7" x14ac:dyDescent="0.25">
      <c r="A31" s="190"/>
      <c r="B31" s="190"/>
      <c r="C31" s="151"/>
    </row>
    <row r="32" spans="1:7" x14ac:dyDescent="0.25">
      <c r="A32" s="190"/>
      <c r="B32" s="190"/>
      <c r="C32" s="151"/>
    </row>
    <row r="33" spans="1:3" x14ac:dyDescent="0.25">
      <c r="A33" s="190"/>
      <c r="B33" s="190"/>
      <c r="C33" s="1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Zał.Nr5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2021-04-06T11:54:35Z</cp:lastPrinted>
  <dcterms:created xsi:type="dcterms:W3CDTF">2014-03-20T12:20:20Z</dcterms:created>
  <dcterms:modified xsi:type="dcterms:W3CDTF">2021-04-06T12:06:06Z</dcterms:modified>
</cp:coreProperties>
</file>