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045901CE-0A70-484D-B32D-729D72D5E6D7}" xr6:coauthVersionLast="45" xr6:coauthVersionMax="47" xr10:uidLastSave="{00000000-0000-0000-0000-000000000000}"/>
  <bookViews>
    <workbookView xWindow="-120" yWindow="-120" windowWidth="29040" windowHeight="15840" xr2:uid="{023A7C3F-DBEA-4EDA-8B7C-B47A918AE8D1}"/>
  </bookViews>
  <sheets>
    <sheet name="Zał 1" sheetId="1" r:id="rId1"/>
    <sheet name="Zał 2" sheetId="8" r:id="rId2"/>
  </sheets>
  <definedNames>
    <definedName name="_xlnm.Print_Titles" localSheetId="0">'Zał 1'!$7:$9</definedName>
    <definedName name="_xlnm.Print_Titles" localSheetId="1">'Zał 2'!$10:$11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3" i="8" l="1"/>
  <c r="E144" i="8" s="1"/>
  <c r="E37" i="8"/>
  <c r="H173" i="1"/>
  <c r="G172" i="1"/>
  <c r="F172" i="1"/>
  <c r="H172" i="1" s="1"/>
  <c r="H171" i="1"/>
  <c r="G170" i="1"/>
  <c r="F170" i="1"/>
  <c r="H170" i="1" s="1"/>
  <c r="G169" i="1"/>
  <c r="G166" i="1"/>
  <c r="H165" i="1"/>
  <c r="G164" i="1"/>
  <c r="G163" i="1" s="1"/>
  <c r="G162" i="1" s="1"/>
  <c r="G161" i="1" s="1"/>
  <c r="F164" i="1"/>
  <c r="H164" i="1" s="1"/>
  <c r="H160" i="1"/>
  <c r="H159" i="1"/>
  <c r="H158" i="1"/>
  <c r="G157" i="1"/>
  <c r="G156" i="1" s="1"/>
  <c r="G155" i="1" s="1"/>
  <c r="F157" i="1"/>
  <c r="H157" i="1" s="1"/>
  <c r="H154" i="1"/>
  <c r="H153" i="1"/>
  <c r="G150" i="1"/>
  <c r="F150" i="1"/>
  <c r="H149" i="1"/>
  <c r="G148" i="1"/>
  <c r="G147" i="1" s="1"/>
  <c r="G144" i="1" s="1"/>
  <c r="F148" i="1"/>
  <c r="H148" i="1" s="1"/>
  <c r="H142" i="1"/>
  <c r="H141" i="1"/>
  <c r="G140" i="1"/>
  <c r="F140" i="1"/>
  <c r="H140" i="1" s="1"/>
  <c r="G139" i="1"/>
  <c r="H138" i="1"/>
  <c r="H137" i="1"/>
  <c r="H136" i="1"/>
  <c r="G135" i="1"/>
  <c r="F135" i="1"/>
  <c r="H135" i="1" s="1"/>
  <c r="G134" i="1"/>
  <c r="H133" i="1"/>
  <c r="H132" i="1"/>
  <c r="G132" i="1"/>
  <c r="F132" i="1"/>
  <c r="G131" i="1"/>
  <c r="F131" i="1"/>
  <c r="H131" i="1" s="1"/>
  <c r="H129" i="1"/>
  <c r="H128" i="1"/>
  <c r="F127" i="1"/>
  <c r="H127" i="1" s="1"/>
  <c r="G126" i="1"/>
  <c r="G125" i="1"/>
  <c r="H123" i="1"/>
  <c r="H122" i="1"/>
  <c r="G119" i="1"/>
  <c r="F119" i="1"/>
  <c r="H119" i="1" s="1"/>
  <c r="H116" i="1"/>
  <c r="H115" i="1"/>
  <c r="H114" i="1"/>
  <c r="H113" i="1"/>
  <c r="G112" i="1"/>
  <c r="F112" i="1"/>
  <c r="H112" i="1" s="1"/>
  <c r="H110" i="1"/>
  <c r="G109" i="1"/>
  <c r="F109" i="1"/>
  <c r="H109" i="1" s="1"/>
  <c r="G108" i="1"/>
  <c r="H107" i="1"/>
  <c r="G106" i="1"/>
  <c r="G105" i="1" s="1"/>
  <c r="F106" i="1"/>
  <c r="H106" i="1" s="1"/>
  <c r="H102" i="1"/>
  <c r="H101" i="1"/>
  <c r="G100" i="1"/>
  <c r="G99" i="1" s="1"/>
  <c r="F100" i="1"/>
  <c r="F99" i="1" s="1"/>
  <c r="H95" i="1"/>
  <c r="G94" i="1"/>
  <c r="G93" i="1" s="1"/>
  <c r="F94" i="1"/>
  <c r="H92" i="1"/>
  <c r="H91" i="1"/>
  <c r="G91" i="1"/>
  <c r="F91" i="1"/>
  <c r="G90" i="1"/>
  <c r="H90" i="1" s="1"/>
  <c r="F90" i="1"/>
  <c r="H88" i="1"/>
  <c r="G87" i="1"/>
  <c r="G86" i="1" s="1"/>
  <c r="F87" i="1"/>
  <c r="F86" i="1"/>
  <c r="H85" i="1"/>
  <c r="H84" i="1"/>
  <c r="H83" i="1"/>
  <c r="H82" i="1"/>
  <c r="G81" i="1"/>
  <c r="G80" i="1" s="1"/>
  <c r="F81" i="1"/>
  <c r="H79" i="1"/>
  <c r="G78" i="1"/>
  <c r="H78" i="1" s="1"/>
  <c r="F78" i="1"/>
  <c r="F77" i="1"/>
  <c r="H76" i="1"/>
  <c r="H75" i="1"/>
  <c r="G74" i="1"/>
  <c r="H74" i="1" s="1"/>
  <c r="F74" i="1"/>
  <c r="F73" i="1"/>
  <c r="H72" i="1"/>
  <c r="H71" i="1"/>
  <c r="H70" i="1"/>
  <c r="G69" i="1"/>
  <c r="G68" i="1" s="1"/>
  <c r="F69" i="1"/>
  <c r="H67" i="1"/>
  <c r="G66" i="1"/>
  <c r="G65" i="1" s="1"/>
  <c r="F66" i="1"/>
  <c r="F65" i="1" s="1"/>
  <c r="H64" i="1"/>
  <c r="H63" i="1"/>
  <c r="F63" i="1"/>
  <c r="F62" i="1"/>
  <c r="H62" i="1" s="1"/>
  <c r="G61" i="1"/>
  <c r="G60" i="1"/>
  <c r="H59" i="1"/>
  <c r="G58" i="1"/>
  <c r="G57" i="1" s="1"/>
  <c r="F58" i="1"/>
  <c r="H58" i="1" s="1"/>
  <c r="F57" i="1"/>
  <c r="H56" i="1"/>
  <c r="G56" i="1"/>
  <c r="H55" i="1"/>
  <c r="H54" i="1"/>
  <c r="G53" i="1"/>
  <c r="F53" i="1"/>
  <c r="H53" i="1" s="1"/>
  <c r="G52" i="1"/>
  <c r="H50" i="1"/>
  <c r="G49" i="1"/>
  <c r="G48" i="1" s="1"/>
  <c r="G47" i="1" s="1"/>
  <c r="F49" i="1"/>
  <c r="F48" i="1" s="1"/>
  <c r="H44" i="1"/>
  <c r="G40" i="1"/>
  <c r="G39" i="1" s="1"/>
  <c r="G36" i="1" s="1"/>
  <c r="F40" i="1"/>
  <c r="F39" i="1" s="1"/>
  <c r="H35" i="1"/>
  <c r="H31" i="1"/>
  <c r="G31" i="1"/>
  <c r="F31" i="1"/>
  <c r="G30" i="1"/>
  <c r="G29" i="1" s="1"/>
  <c r="F30" i="1"/>
  <c r="F29" i="1"/>
  <c r="H27" i="1"/>
  <c r="G23" i="1"/>
  <c r="F23" i="1"/>
  <c r="G22" i="1"/>
  <c r="G21" i="1"/>
  <c r="H20" i="1"/>
  <c r="G16" i="1"/>
  <c r="G15" i="1" s="1"/>
  <c r="G12" i="1" s="1"/>
  <c r="G11" i="1" s="1"/>
  <c r="F16" i="1"/>
  <c r="H16" i="1" s="1"/>
  <c r="H30" i="1" l="1"/>
  <c r="H66" i="1"/>
  <c r="G73" i="1"/>
  <c r="H73" i="1" s="1"/>
  <c r="G77" i="1"/>
  <c r="H77" i="1" s="1"/>
  <c r="H87" i="1"/>
  <c r="G124" i="1"/>
  <c r="G143" i="1"/>
  <c r="F15" i="1"/>
  <c r="H23" i="1"/>
  <c r="F52" i="1"/>
  <c r="H52" i="1" s="1"/>
  <c r="F126" i="1"/>
  <c r="H126" i="1" s="1"/>
  <c r="F134" i="1"/>
  <c r="H134" i="1" s="1"/>
  <c r="F163" i="1"/>
  <c r="H29" i="1"/>
  <c r="H86" i="1"/>
  <c r="H40" i="1"/>
  <c r="H49" i="1"/>
  <c r="H65" i="1"/>
  <c r="H69" i="1"/>
  <c r="H81" i="1"/>
  <c r="H94" i="1"/>
  <c r="H100" i="1"/>
  <c r="F105" i="1"/>
  <c r="H105" i="1" s="1"/>
  <c r="F108" i="1"/>
  <c r="H108" i="1" s="1"/>
  <c r="F139" i="1"/>
  <c r="H139" i="1" s="1"/>
  <c r="H150" i="1"/>
  <c r="F156" i="1"/>
  <c r="H156" i="1" s="1"/>
  <c r="G28" i="1"/>
  <c r="G10" i="1" s="1"/>
  <c r="H39" i="1"/>
  <c r="H48" i="1"/>
  <c r="G51" i="1"/>
  <c r="H99" i="1"/>
  <c r="F22" i="1"/>
  <c r="F36" i="1"/>
  <c r="F47" i="1"/>
  <c r="F68" i="1"/>
  <c r="H68" i="1" s="1"/>
  <c r="F80" i="1"/>
  <c r="H80" i="1" s="1"/>
  <c r="F93" i="1"/>
  <c r="H93" i="1" s="1"/>
  <c r="F125" i="1"/>
  <c r="F147" i="1"/>
  <c r="F155" i="1"/>
  <c r="H155" i="1" s="1"/>
  <c r="F169" i="1"/>
  <c r="H57" i="1"/>
  <c r="F61" i="1"/>
  <c r="H163" i="1" l="1"/>
  <c r="F162" i="1"/>
  <c r="H162" i="1" s="1"/>
  <c r="H15" i="1"/>
  <c r="F12" i="1"/>
  <c r="H12" i="1" s="1"/>
  <c r="G46" i="1"/>
  <c r="G45" i="1" s="1"/>
  <c r="H22" i="1"/>
  <c r="F21" i="1"/>
  <c r="H147" i="1"/>
  <c r="F144" i="1"/>
  <c r="H36" i="1"/>
  <c r="F28" i="1"/>
  <c r="H28" i="1" s="1"/>
  <c r="F60" i="1"/>
  <c r="H61" i="1"/>
  <c r="H169" i="1"/>
  <c r="F166" i="1"/>
  <c r="H125" i="1"/>
  <c r="F124" i="1"/>
  <c r="H124" i="1" s="1"/>
  <c r="H47" i="1"/>
  <c r="F143" i="1" l="1"/>
  <c r="H143" i="1" s="1"/>
  <c r="H144" i="1"/>
  <c r="H60" i="1"/>
  <c r="F51" i="1"/>
  <c r="H166" i="1"/>
  <c r="F161" i="1"/>
  <c r="H161" i="1" s="1"/>
  <c r="H21" i="1"/>
  <c r="F11" i="1"/>
  <c r="H51" i="1" l="1"/>
  <c r="F46" i="1"/>
  <c r="H11" i="1"/>
  <c r="F10" i="1"/>
  <c r="H10" i="1" s="1"/>
  <c r="F45" i="1" l="1"/>
  <c r="H45" i="1" s="1"/>
  <c r="H46" i="1"/>
</calcChain>
</file>

<file path=xl/sharedStrings.xml><?xml version="1.0" encoding="utf-8"?>
<sst xmlns="http://schemas.openxmlformats.org/spreadsheetml/2006/main" count="333" uniqueCount="207">
  <si>
    <t>Załącznik Nr 1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</si>
  <si>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</si>
  <si>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</si>
  <si>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</si>
  <si>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</si>
  <si>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</si>
  <si>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</si>
  <si>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</si>
  <si>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</si>
  <si>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</si>
  <si>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</si>
  <si>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</si>
  <si>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</si>
  <si>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</si>
  <si>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</si>
  <si>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</si>
  <si>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Technika</t>
  </si>
  <si>
    <t>Licea ogólnokształcące</t>
  </si>
  <si>
    <t>Stołówki szkolne i przedszkolne</t>
  </si>
  <si>
    <t>Pozostała działalność</t>
  </si>
  <si>
    <t>Pomoc społeczna</t>
  </si>
  <si>
    <t>Dodatki mieszkaniowe</t>
  </si>
  <si>
    <t>Miejski Ośrodek Pomocy Rodzinie</t>
  </si>
  <si>
    <t>Edukacyjna opieka wychowawcza</t>
  </si>
  <si>
    <t>Działalność placówek opiekuńczo - wychowawczych</t>
  </si>
  <si>
    <t>WYDATKI OGÓŁEM:</t>
  </si>
  <si>
    <t>Wydatki na zadania własne:</t>
  </si>
  <si>
    <t>zakup usług pozostałych</t>
  </si>
  <si>
    <t>zakup materiałów i wyposażenia</t>
  </si>
  <si>
    <t>zakup środków dydaktycznych i książek</t>
  </si>
  <si>
    <t>wynagrodzenia osobowe pracowników</t>
  </si>
  <si>
    <t xml:space="preserve">składki na Fundusz Pracy oraz Fundusz Solidarnościowy </t>
  </si>
  <si>
    <t>świadczenia społeczne</t>
  </si>
  <si>
    <t xml:space="preserve">składki na ubezpieczenia społeczne </t>
  </si>
  <si>
    <t>wynagrodzenia bezosobowe</t>
  </si>
  <si>
    <t>wpłaty na PPK finansowane przez podmiot zatrudniający</t>
  </si>
  <si>
    <t>dotacja celowa z budżetu na finansowanie lub</t>
  </si>
  <si>
    <t>dofinansowanie zadań zleconych do realizacji</t>
  </si>
  <si>
    <t>stowarzyszeniom</t>
  </si>
  <si>
    <t>Załącznik Nr 2</t>
  </si>
  <si>
    <t>Dział</t>
  </si>
  <si>
    <t>Lp.</t>
  </si>
  <si>
    <t>Rozdział</t>
  </si>
  <si>
    <t>Ogółem:</t>
  </si>
  <si>
    <t>Działalność usługowa</t>
  </si>
  <si>
    <t xml:space="preserve">Dotacje udzielane z budżetu jednostki samorządu terytorialnego </t>
  </si>
  <si>
    <t>Nazwa zadania</t>
  </si>
  <si>
    <t>Kwota dotacji</t>
  </si>
  <si>
    <t>dotacje celowe</t>
  </si>
  <si>
    <t>Razem</t>
  </si>
  <si>
    <t>dotacje podmiotowe</t>
  </si>
  <si>
    <t>dla jednostek spoza sektora finansów publicznych na 2021 rok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</si>
  <si>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</si>
  <si>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</si>
  <si>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</si>
  <si>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</si>
  <si>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</si>
  <si>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</si>
  <si>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</si>
  <si>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</si>
  <si>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</si>
  <si>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</si>
  <si>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</si>
  <si>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</si>
  <si>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</si>
  <si>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</si>
  <si>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</si>
  <si>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</si>
  <si>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</si>
  <si>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</si>
  <si>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</si>
  <si>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</si>
  <si>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</si>
  <si>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</si>
  <si>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</si>
  <si>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</si>
  <si>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</si>
  <si>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</si>
  <si>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</si>
  <si>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</si>
  <si>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</si>
  <si>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</si>
  <si>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</si>
  <si>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</si>
  <si>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</si>
  <si>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</si>
  <si>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</si>
  <si>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</si>
  <si>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</si>
  <si>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</si>
  <si>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</si>
  <si>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</si>
  <si>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</si>
  <si>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</si>
  <si>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</si>
  <si>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</si>
  <si>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</si>
  <si>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</si>
  <si>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</si>
  <si>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</si>
  <si>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</si>
  <si>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</si>
  <si>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</si>
  <si>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</si>
  <si>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</si>
  <si>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</si>
  <si>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</si>
  <si>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</si>
  <si>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</si>
  <si>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</si>
  <si>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</si>
  <si>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</si>
  <si>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</si>
  <si>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</si>
  <si>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</si>
  <si>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</si>
  <si>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</si>
  <si>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</si>
  <si>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</si>
  <si>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</si>
  <si>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</si>
  <si>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</si>
  <si>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</si>
  <si>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</si>
  <si>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</si>
  <si>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</si>
  <si>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</si>
  <si>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</si>
  <si>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</si>
  <si>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</si>
  <si>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</si>
  <si>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</si>
  <si>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</si>
  <si>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</si>
  <si>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</si>
  <si>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</si>
  <si>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</si>
  <si>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</si>
  <si>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</si>
  <si>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</si>
  <si>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</si>
  <si>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</si>
  <si>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</si>
  <si>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</si>
  <si>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</si>
  <si>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</si>
  <si>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 xml:space="preserve">Prezydenta Miasta Włocławek </t>
  </si>
  <si>
    <t>Dochody na zadania zlecone:</t>
  </si>
  <si>
    <t>Zapewnienie uczniom prawa do bezpłatnego dostępu</t>
  </si>
  <si>
    <t>do podręczników, materiałów edukacyjnych lub materiałów</t>
  </si>
  <si>
    <t>ćwiczeniowych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</si>
  <si>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</si>
  <si>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</si>
  <si>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</si>
  <si>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</si>
  <si>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</si>
  <si>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Dochody na zadania rządowe:</t>
  </si>
  <si>
    <t>710</t>
  </si>
  <si>
    <t>Zadania z zakresu geodezji i kartografii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</si>
  <si>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</si>
  <si>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</si>
  <si>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</si>
  <si>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</si>
  <si>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Różne rozliczenia</t>
  </si>
  <si>
    <t>Rezerwy ogólne i celowe</t>
  </si>
  <si>
    <t>4810</t>
  </si>
  <si>
    <t xml:space="preserve">rezerwy </t>
  </si>
  <si>
    <t xml:space="preserve"> - rezerwa celowa</t>
  </si>
  <si>
    <t>Szkoły podstawowe specjalne</t>
  </si>
  <si>
    <t>wydatki osobowe niezaliczone do wynagrodzeń</t>
  </si>
  <si>
    <t>Przedszkola specjalne</t>
  </si>
  <si>
    <t>Szkoły artystyczne</t>
  </si>
  <si>
    <t>Szkoły zawodowe specjalne</t>
  </si>
  <si>
    <t xml:space="preserve">Placówki kształcenia ustawicznego i centra </t>
  </si>
  <si>
    <t xml:space="preserve"> kształcenia zawodowego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</si>
  <si>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</si>
  <si>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</si>
  <si>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</si>
  <si>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</si>
  <si>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</si>
  <si>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</si>
  <si>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Wydział Edukacji</t>
  </si>
  <si>
    <t xml:space="preserve">Wydział Edukacji - projekt pn. "Bez słów" - wspieramy </t>
  </si>
  <si>
    <t>komunikację osób niemówiących w OSI Włocławek</t>
  </si>
  <si>
    <t xml:space="preserve">Wydział Edukacji - projekt pn. "Zawodowcy z Włocławka"- </t>
  </si>
  <si>
    <t xml:space="preserve">podniesienie jakości nauczania i zwiększenie szans na </t>
  </si>
  <si>
    <t>zatrudnienie uczniów ZSS we Włocławku"</t>
  </si>
  <si>
    <t>2827</t>
  </si>
  <si>
    <t>Świetlice szkolne</t>
  </si>
  <si>
    <t>Poradnie psychologiczno - pedagogiczne, w tym</t>
  </si>
  <si>
    <t>poradnie specjalistyczne</t>
  </si>
  <si>
    <t>zakup usług remontowych</t>
  </si>
  <si>
    <t>Młodzieżowe ośrodki wychowawcze</t>
  </si>
  <si>
    <t>Wydatki na zadania zlecone:</t>
  </si>
  <si>
    <t>dotacja celowa z budżetu na finansowanie lub dofinansowanie</t>
  </si>
  <si>
    <t>zadań zleconych do realizacji pozostałym jednostkom</t>
  </si>
  <si>
    <t>niezaliczanym do sektora finansów publicznych</t>
  </si>
  <si>
    <t>Wydatki na zadania rządowe:</t>
  </si>
  <si>
    <t>Wydział Gospodarowania Mieniem Komunalnym</t>
  </si>
  <si>
    <t>do Zarządzenia NR 390/2021</t>
  </si>
  <si>
    <t>z dnia 11 października 2021 r.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</si>
  <si>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</si>
  <si>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</si>
  <si>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</si>
  <si>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 xml:space="preserve">Zespół Szkół WSO "Cogito" </t>
  </si>
  <si>
    <t>Realizacja projektu unijnego  "Zawodowcy z Włocławka"- podniesienie jakości nauczania i zwiększenie szans na zatrudnienie uczniów ZSS we Włocławku"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</si>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</sst>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" fontId="0" fillId="0" borderId="0" xfId="0" applyNumberForma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3" fontId="5" fillId="0" borderId="5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3" xfId="0" applyFont="1" applyBorder="1" applyAlignment="1">
      <alignment horizontal="right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4" fontId="2" fillId="0" borderId="5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5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10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2" borderId="22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0" xfId="0" applyFont="1"/>
    <xf numFmtId="0" fontId="8" fillId="0" borderId="22" xfId="0" applyFont="1" applyBorder="1" applyAlignment="1">
      <alignment vertical="top"/>
    </xf>
    <xf numFmtId="4" fontId="8" fillId="0" borderId="22" xfId="0" applyNumberFormat="1" applyFont="1" applyBorder="1" applyAlignment="1">
      <alignment vertical="center"/>
    </xf>
    <xf numFmtId="0" fontId="8" fillId="0" borderId="22" xfId="0" applyFont="1" applyBorder="1"/>
    <xf numFmtId="4" fontId="8" fillId="0" borderId="22" xfId="0" applyNumberFormat="1" applyFont="1" applyBorder="1"/>
    <xf numFmtId="0" fontId="8" fillId="0" borderId="6" xfId="0" applyFont="1" applyBorder="1"/>
    <xf numFmtId="0" fontId="8" fillId="0" borderId="23" xfId="0" applyFont="1" applyBorder="1"/>
    <xf numFmtId="0" fontId="8" fillId="0" borderId="20" xfId="0" applyFont="1" applyBorder="1"/>
    <xf numFmtId="0" fontId="12" fillId="0" borderId="23" xfId="0" applyFont="1" applyBorder="1"/>
    <xf numFmtId="4" fontId="3" fillId="0" borderId="22" xfId="0" applyNumberFormat="1" applyFont="1" applyBorder="1" applyAlignment="1">
      <alignment vertical="center"/>
    </xf>
    <xf numFmtId="3" fontId="10" fillId="0" borderId="0" xfId="0" applyNumberFormat="1" applyFont="1"/>
    <xf numFmtId="3" fontId="4" fillId="0" borderId="0" xfId="0" applyNumberFormat="1" applyFont="1" applyAlignment="1">
      <alignment horizontal="centerContinuous" vertical="center" wrapText="1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4" fillId="2" borderId="15" xfId="0" applyFont="1" applyFill="1" applyBorder="1" applyAlignment="1">
      <alignment horizontal="centerContinuous" vertical="center"/>
    </xf>
    <xf numFmtId="4" fontId="4" fillId="2" borderId="22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Continuous" vertical="center"/>
    </xf>
    <xf numFmtId="3" fontId="15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13" fillId="0" borderId="22" xfId="0" applyFont="1" applyBorder="1" applyAlignment="1">
      <alignment horizontal="left" vertical="center"/>
    </xf>
    <xf numFmtId="0" fontId="7" fillId="0" borderId="0" xfId="0" applyFont="1"/>
    <xf numFmtId="0" fontId="8" fillId="0" borderId="15" xfId="0" applyFont="1" applyBorder="1" applyAlignment="1">
      <alignment vertical="top" wrapText="1"/>
    </xf>
    <xf numFmtId="4" fontId="8" fillId="0" borderId="5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0" fontId="8" fillId="0" borderId="5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6" xfId="0" applyFont="1" applyBorder="1" applyAlignment="1">
      <alignment wrapText="1"/>
    </xf>
    <xf numFmtId="0" fontId="8" fillId="0" borderId="15" xfId="0" applyFont="1" applyBorder="1"/>
    <xf numFmtId="0" fontId="8" fillId="0" borderId="2" xfId="0" applyFont="1" applyBorder="1"/>
    <xf numFmtId="0" fontId="8" fillId="0" borderId="16" xfId="0" applyFont="1" applyBorder="1"/>
    <xf numFmtId="0" fontId="8" fillId="0" borderId="18" xfId="0" applyFont="1" applyBorder="1"/>
    <xf numFmtId="0" fontId="12" fillId="0" borderId="11" xfId="0" applyFont="1" applyBorder="1" applyAlignment="1">
      <alignment vertical="center" wrapText="1"/>
    </xf>
    <xf numFmtId="4" fontId="8" fillId="0" borderId="14" xfId="0" applyNumberFormat="1" applyFont="1" applyBorder="1"/>
    <xf numFmtId="0" fontId="8" fillId="0" borderId="4" xfId="0" applyFont="1" applyBorder="1"/>
    <xf numFmtId="0" fontId="8" fillId="0" borderId="19" xfId="0" applyFont="1" applyBorder="1"/>
    <xf numFmtId="0" fontId="12" fillId="0" borderId="25" xfId="0" applyFont="1" applyBorder="1" applyAlignment="1">
      <alignment horizontal="left" wrapText="1"/>
    </xf>
    <xf numFmtId="4" fontId="8" fillId="0" borderId="26" xfId="0" applyNumberFormat="1" applyFont="1" applyBorder="1"/>
    <xf numFmtId="0" fontId="16" fillId="0" borderId="0" xfId="0" applyFont="1"/>
    <xf numFmtId="0" fontId="12" fillId="0" borderId="25" xfId="0" applyFont="1" applyBorder="1" applyAlignment="1">
      <alignment horizontal="left" vertical="center" wrapText="1"/>
    </xf>
    <xf numFmtId="0" fontId="8" fillId="0" borderId="21" xfId="0" applyFont="1" applyBorder="1"/>
    <xf numFmtId="4" fontId="8" fillId="0" borderId="28" xfId="0" applyNumberFormat="1" applyFont="1" applyBorder="1"/>
    <xf numFmtId="0" fontId="12" fillId="0" borderId="13" xfId="0" applyFont="1" applyBorder="1" applyAlignment="1">
      <alignment horizontal="left" wrapText="1"/>
    </xf>
    <xf numFmtId="4" fontId="8" fillId="0" borderId="12" xfId="0" applyNumberFormat="1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/>
    <xf numFmtId="0" fontId="12" fillId="0" borderId="6" xfId="0" applyFont="1" applyBorder="1" applyAlignment="1">
      <alignment horizontal="left" wrapText="1"/>
    </xf>
    <xf numFmtId="0" fontId="12" fillId="0" borderId="11" xfId="0" applyFont="1" applyBorder="1" applyAlignment="1">
      <alignment horizontal="left" vertical="center" wrapText="1"/>
    </xf>
    <xf numFmtId="0" fontId="12" fillId="0" borderId="2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4" fontId="8" fillId="0" borderId="24" xfId="0" applyNumberFormat="1" applyFont="1" applyBorder="1"/>
    <xf numFmtId="0" fontId="8" fillId="0" borderId="17" xfId="0" applyFont="1" applyBorder="1"/>
    <xf numFmtId="0" fontId="12" fillId="0" borderId="15" xfId="0" applyFont="1" applyBorder="1" applyAlignment="1">
      <alignment horizontal="left" vertical="center" wrapText="1"/>
    </xf>
    <xf numFmtId="0" fontId="17" fillId="0" borderId="11" xfId="0" applyFont="1" applyBorder="1"/>
    <xf numFmtId="0" fontId="17" fillId="0" borderId="13" xfId="0" applyFont="1" applyBorder="1"/>
    <xf numFmtId="0" fontId="17" fillId="0" borderId="25" xfId="0" applyFont="1" applyBorder="1"/>
    <xf numFmtId="0" fontId="12" fillId="0" borderId="14" xfId="0" applyFont="1" applyBorder="1" applyAlignment="1">
      <alignment horizontal="left" wrapText="1"/>
    </xf>
    <xf numFmtId="0" fontId="12" fillId="0" borderId="13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top" wrapText="1"/>
    </xf>
    <xf numFmtId="0" fontId="12" fillId="0" borderId="11" xfId="0" applyFont="1" applyBorder="1" applyAlignment="1">
      <alignment horizontal="left" wrapText="1"/>
    </xf>
    <xf numFmtId="0" fontId="8" fillId="0" borderId="5" xfId="0" applyFont="1" applyBorder="1"/>
    <xf numFmtId="0" fontId="12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12" fillId="0" borderId="3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" fontId="1" fillId="0" borderId="12" xfId="0" applyNumberFormat="1" applyFont="1" applyBorder="1"/>
    <xf numFmtId="10" fontId="6" fillId="0" borderId="0" xfId="0" applyNumberFormat="1" applyFont="1"/>
    <xf numFmtId="0" fontId="13" fillId="0" borderId="22" xfId="0" applyFont="1" applyBorder="1" applyAlignment="1">
      <alignment vertical="center"/>
    </xf>
    <xf numFmtId="0" fontId="12" fillId="0" borderId="1" xfId="0" applyFont="1" applyBorder="1" applyAlignment="1">
      <alignment vertical="top"/>
    </xf>
    <xf numFmtId="3" fontId="12" fillId="0" borderId="14" xfId="0" applyNumberFormat="1" applyFont="1" applyBorder="1"/>
    <xf numFmtId="0" fontId="12" fillId="0" borderId="3" xfId="0" applyFont="1" applyBorder="1" applyAlignment="1">
      <alignment vertical="top"/>
    </xf>
    <xf numFmtId="3" fontId="12" fillId="0" borderId="26" xfId="0" applyNumberFormat="1" applyFont="1" applyBorder="1"/>
    <xf numFmtId="0" fontId="12" fillId="0" borderId="5" xfId="0" applyFont="1" applyBorder="1" applyAlignment="1">
      <alignment vertical="top"/>
    </xf>
    <xf numFmtId="3" fontId="12" fillId="0" borderId="5" xfId="0" applyNumberFormat="1" applyFont="1" applyBorder="1"/>
    <xf numFmtId="0" fontId="8" fillId="0" borderId="6" xfId="0" applyFont="1" applyBorder="1" applyAlignment="1">
      <alignment vertical="center" wrapText="1"/>
    </xf>
    <xf numFmtId="0" fontId="12" fillId="0" borderId="27" xfId="0" applyFont="1" applyBorder="1" applyAlignment="1">
      <alignment horizontal="left" wrapText="1"/>
    </xf>
    <xf numFmtId="0" fontId="12" fillId="0" borderId="13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wrapText="1"/>
    </xf>
    <xf numFmtId="4" fontId="8" fillId="0" borderId="3" xfId="0" applyNumberFormat="1" applyFont="1" applyBorder="1"/>
    <xf numFmtId="0" fontId="1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right"/>
    </xf>
    <xf numFmtId="0" fontId="1" fillId="0" borderId="13" xfId="0" applyFont="1" applyBorder="1"/>
    <xf numFmtId="0" fontId="2" fillId="0" borderId="13" xfId="0" applyFont="1" applyBorder="1"/>
    <xf numFmtId="0" fontId="2" fillId="0" borderId="12" xfId="0" applyFont="1" applyBorder="1"/>
    <xf numFmtId="4" fontId="2" fillId="0" borderId="14" xfId="0" applyNumberFormat="1" applyFont="1" applyBorder="1"/>
    <xf numFmtId="0" fontId="0" fillId="0" borderId="0" xfId="0" applyFont="1"/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4" fontId="17" fillId="0" borderId="22" xfId="0" applyNumberFormat="1" applyFont="1" applyBorder="1"/>
    <xf numFmtId="4" fontId="0" fillId="0" borderId="0" xfId="0" applyNumberFormat="1" applyFont="1"/>
    <xf numFmtId="0" fontId="13" fillId="0" borderId="0" xfId="0" applyFont="1" applyAlignment="1">
      <alignment vertical="center"/>
    </xf>
  </cellXfs>
  <cellStyles count="2">
    <cellStyle name="Normalny" xfId="0" builtinId="0"/>
    <cellStyle name="Normalny 2" xfId="1" xr:uid="{41C777F4-0FB3-4488-A15D-158573A8E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E81A-6D70-426C-941A-73A0A72DC13E}">
  <dimension ref="A1:H430"/>
  <sheetViews>
    <sheetView tabSelected="1" zoomScale="120" zoomScaleNormal="120" workbookViewId="0">
      <selection activeCell="I24" sqref="I24"/>
    </sheetView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199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146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200</v>
      </c>
      <c r="G4" s="1"/>
      <c r="H4" s="1"/>
    </row>
    <row r="5" spans="1:8" ht="35.25" customHeight="1" x14ac:dyDescent="0.25">
      <c r="A5" s="5" t="s">
        <v>1</v>
      </c>
      <c r="B5" s="6"/>
      <c r="C5" s="7"/>
      <c r="D5" s="7"/>
      <c r="E5" s="6"/>
      <c r="F5" s="6"/>
      <c r="G5" s="8"/>
      <c r="H5" s="6"/>
    </row>
    <row r="6" spans="1:8" ht="18" customHeight="1" x14ac:dyDescent="0.25">
      <c r="A6" s="1"/>
      <c r="B6" s="1"/>
      <c r="C6" s="2"/>
      <c r="D6" s="2"/>
      <c r="E6" s="9"/>
      <c r="F6" s="1"/>
      <c r="G6" s="10"/>
      <c r="H6" s="10"/>
    </row>
    <row r="7" spans="1:8" s="18" customFormat="1" ht="11.25" x14ac:dyDescent="0.2">
      <c r="A7" s="11"/>
      <c r="B7" s="11"/>
      <c r="C7" s="12"/>
      <c r="D7" s="13"/>
      <c r="E7" s="14" t="s">
        <v>2</v>
      </c>
      <c r="F7" s="15"/>
      <c r="G7" s="16"/>
      <c r="H7" s="14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7</v>
      </c>
      <c r="F8" s="22" t="s">
        <v>8</v>
      </c>
      <c r="G8" s="19" t="s">
        <v>9</v>
      </c>
      <c r="H8" s="19" t="s">
        <v>10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2.5" customHeight="1" thickBot="1" x14ac:dyDescent="0.25">
      <c r="A10" s="27"/>
      <c r="B10" s="28"/>
      <c r="C10" s="29"/>
      <c r="D10" s="30" t="s">
        <v>11</v>
      </c>
      <c r="E10" s="31">
        <v>799109806.39999998</v>
      </c>
      <c r="F10" s="31">
        <f>SUM(F11,F28)</f>
        <v>7100.08</v>
      </c>
      <c r="G10" s="31">
        <f>SUM(G11,G28)</f>
        <v>1486.85</v>
      </c>
      <c r="H10" s="31">
        <f>SUM(E10+F10-G10)</f>
        <v>799115419.63</v>
      </c>
    </row>
    <row r="11" spans="1:8" s="18" customFormat="1" ht="21.75" customHeight="1" thickBot="1" x14ac:dyDescent="0.25">
      <c r="A11" s="27"/>
      <c r="B11" s="28"/>
      <c r="C11" s="29"/>
      <c r="D11" s="32" t="s">
        <v>147</v>
      </c>
      <c r="E11" s="33">
        <v>114880204.65000001</v>
      </c>
      <c r="F11" s="38">
        <f>SUM(F12,F21)</f>
        <v>6600.08</v>
      </c>
      <c r="G11" s="38">
        <f>SUM(G12,G21)</f>
        <v>0</v>
      </c>
      <c r="H11" s="33">
        <f>SUM(E11+F11-G11)</f>
        <v>114886804.73</v>
      </c>
    </row>
    <row r="12" spans="1:8" s="18" customFormat="1" ht="18" customHeight="1" thickTop="1" thickBot="1" x14ac:dyDescent="0.25">
      <c r="A12" s="34">
        <v>801</v>
      </c>
      <c r="B12" s="35"/>
      <c r="C12" s="36"/>
      <c r="D12" s="37" t="s">
        <v>12</v>
      </c>
      <c r="E12" s="38">
        <v>949404.61</v>
      </c>
      <c r="F12" s="38">
        <f>SUM(F15)</f>
        <v>1678.83</v>
      </c>
      <c r="G12" s="38">
        <f>SUM(G15)</f>
        <v>0</v>
      </c>
      <c r="H12" s="38">
        <f>SUM(E12+F12-G12)</f>
        <v>951083.44</v>
      </c>
    </row>
    <row r="13" spans="1:8" s="18" customFormat="1" ht="12" customHeight="1" thickTop="1" x14ac:dyDescent="0.2">
      <c r="A13" s="34"/>
      <c r="B13" s="39">
        <v>80153</v>
      </c>
      <c r="C13" s="36"/>
      <c r="D13" s="61" t="s">
        <v>148</v>
      </c>
      <c r="E13" s="55"/>
      <c r="F13" s="55"/>
      <c r="G13" s="55"/>
      <c r="H13" s="55"/>
    </row>
    <row r="14" spans="1:8" s="18" customFormat="1" ht="12" customHeight="1" x14ac:dyDescent="0.2">
      <c r="A14" s="34"/>
      <c r="B14" s="35"/>
      <c r="C14" s="36"/>
      <c r="D14" s="61" t="s">
        <v>149</v>
      </c>
      <c r="E14" s="55"/>
      <c r="F14" s="55"/>
      <c r="G14" s="55"/>
      <c r="H14" s="55"/>
    </row>
    <row r="15" spans="1:8" s="18" customFormat="1" ht="12" customHeight="1" x14ac:dyDescent="0.2">
      <c r="A15" s="35"/>
      <c r="B15" s="39"/>
      <c r="C15" s="29"/>
      <c r="D15" s="40" t="s">
        <v>150</v>
      </c>
      <c r="E15" s="41">
        <v>949404.61</v>
      </c>
      <c r="F15" s="42">
        <f t="shared" ref="F15:G15" si="0">SUM(F16)</f>
        <v>1678.83</v>
      </c>
      <c r="G15" s="42">
        <f t="shared" si="0"/>
        <v>0</v>
      </c>
      <c r="H15" s="41">
        <f>SUM(E15+F15-G15)</f>
        <v>951083.44</v>
      </c>
    </row>
    <row r="16" spans="1:8" s="18" customFormat="1" ht="12" customHeight="1" x14ac:dyDescent="0.2">
      <c r="A16" s="34"/>
      <c r="B16" s="39"/>
      <c r="C16" s="29"/>
      <c r="D16" s="167" t="s">
        <v>151</v>
      </c>
      <c r="E16" s="168">
        <v>949404.61</v>
      </c>
      <c r="F16" s="169">
        <f>SUM(F20)</f>
        <v>1678.83</v>
      </c>
      <c r="G16" s="169">
        <f>SUM(G20)</f>
        <v>0</v>
      </c>
      <c r="H16" s="168">
        <f>SUM(E16+F16-G16)</f>
        <v>951083.44</v>
      </c>
    </row>
    <row r="17" spans="1:8" s="18" customFormat="1" ht="12" customHeight="1" x14ac:dyDescent="0.2">
      <c r="A17" s="34"/>
      <c r="B17" s="35"/>
      <c r="C17" s="29" t="s">
        <v>152</v>
      </c>
      <c r="D17" s="39" t="s">
        <v>153</v>
      </c>
      <c r="E17" s="44"/>
      <c r="F17" s="47"/>
      <c r="G17" s="48"/>
      <c r="H17" s="44"/>
    </row>
    <row r="18" spans="1:8" s="18" customFormat="1" ht="12" customHeight="1" x14ac:dyDescent="0.2">
      <c r="A18" s="34"/>
      <c r="B18" s="35"/>
      <c r="C18" s="53"/>
      <c r="D18" s="39" t="s">
        <v>154</v>
      </c>
      <c r="E18" s="44"/>
      <c r="F18" s="47"/>
      <c r="G18" s="48"/>
      <c r="H18" s="44"/>
    </row>
    <row r="19" spans="1:8" s="18" customFormat="1" ht="12" customHeight="1" x14ac:dyDescent="0.2">
      <c r="A19" s="34"/>
      <c r="B19" s="35"/>
      <c r="C19" s="53"/>
      <c r="D19" s="39" t="s">
        <v>155</v>
      </c>
      <c r="E19" s="44"/>
      <c r="F19" s="47"/>
      <c r="G19" s="48"/>
      <c r="H19" s="44"/>
    </row>
    <row r="20" spans="1:8" s="18" customFormat="1" ht="12" customHeight="1" x14ac:dyDescent="0.2">
      <c r="A20" s="34"/>
      <c r="B20" s="35"/>
      <c r="C20" s="53"/>
      <c r="D20" s="43" t="s">
        <v>206</v>
      </c>
      <c r="E20" s="44">
        <v>949404.61</v>
      </c>
      <c r="F20" s="47">
        <v>1678.83</v>
      </c>
      <c r="G20" s="48"/>
      <c r="H20" s="44">
        <f>SUM(E20+F20-G20)</f>
        <v>951083.44</v>
      </c>
    </row>
    <row r="21" spans="1:8" s="18" customFormat="1" ht="12" customHeight="1" thickBot="1" x14ac:dyDescent="0.25">
      <c r="A21" s="34">
        <v>852</v>
      </c>
      <c r="B21" s="35"/>
      <c r="C21" s="36"/>
      <c r="D21" s="37" t="s">
        <v>20</v>
      </c>
      <c r="E21" s="38">
        <v>3038549.16</v>
      </c>
      <c r="F21" s="38">
        <f>SUM(F22)</f>
        <v>4921.25</v>
      </c>
      <c r="G21" s="38">
        <f>SUM(G22)</f>
        <v>0</v>
      </c>
      <c r="H21" s="38">
        <f>SUM(E21+F21-G21)</f>
        <v>3043470.41</v>
      </c>
    </row>
    <row r="22" spans="1:8" s="18" customFormat="1" ht="12" customHeight="1" thickTop="1" x14ac:dyDescent="0.2">
      <c r="A22" s="27"/>
      <c r="B22" s="39">
        <v>85215</v>
      </c>
      <c r="C22" s="29"/>
      <c r="D22" s="52" t="s">
        <v>21</v>
      </c>
      <c r="E22" s="41">
        <v>15915.16</v>
      </c>
      <c r="F22" s="42">
        <f t="shared" ref="F22:G22" si="1">SUM(F23)</f>
        <v>4921.25</v>
      </c>
      <c r="G22" s="42">
        <f t="shared" si="1"/>
        <v>0</v>
      </c>
      <c r="H22" s="41">
        <f>SUM(E22+F22-G22)</f>
        <v>20836.41</v>
      </c>
    </row>
    <row r="23" spans="1:8" s="18" customFormat="1" ht="12" customHeight="1" x14ac:dyDescent="0.2">
      <c r="A23" s="34"/>
      <c r="B23" s="39"/>
      <c r="C23" s="29"/>
      <c r="D23" s="167" t="s">
        <v>151</v>
      </c>
      <c r="E23" s="168">
        <v>15915.16</v>
      </c>
      <c r="F23" s="169">
        <f>SUM(F27)</f>
        <v>4921.25</v>
      </c>
      <c r="G23" s="169">
        <f>SUM(G27)</f>
        <v>0</v>
      </c>
      <c r="H23" s="168">
        <f>SUM(E23+F23-G23)</f>
        <v>20836.41</v>
      </c>
    </row>
    <row r="24" spans="1:8" s="18" customFormat="1" ht="12" customHeight="1" x14ac:dyDescent="0.2">
      <c r="A24" s="34"/>
      <c r="B24" s="35"/>
      <c r="C24" s="29" t="s">
        <v>152</v>
      </c>
      <c r="D24" s="39" t="s">
        <v>153</v>
      </c>
      <c r="E24" s="44"/>
      <c r="F24" s="47"/>
      <c r="G24" s="48"/>
      <c r="H24" s="44"/>
    </row>
    <row r="25" spans="1:8" s="18" customFormat="1" ht="12" customHeight="1" x14ac:dyDescent="0.2">
      <c r="A25" s="34"/>
      <c r="B25" s="35"/>
      <c r="C25" s="53"/>
      <c r="D25" s="39" t="s">
        <v>154</v>
      </c>
      <c r="E25" s="44"/>
      <c r="F25" s="47"/>
      <c r="G25" s="48"/>
      <c r="H25" s="44"/>
    </row>
    <row r="26" spans="1:8" s="18" customFormat="1" ht="12" customHeight="1" x14ac:dyDescent="0.2">
      <c r="A26" s="34"/>
      <c r="B26" s="35"/>
      <c r="C26" s="53"/>
      <c r="D26" s="39" t="s">
        <v>155</v>
      </c>
      <c r="E26" s="44"/>
      <c r="F26" s="47"/>
      <c r="G26" s="48"/>
      <c r="H26" s="44"/>
    </row>
    <row r="27" spans="1:8" s="18" customFormat="1" ht="12" customHeight="1" x14ac:dyDescent="0.2">
      <c r="A27" s="34"/>
      <c r="B27" s="35"/>
      <c r="C27" s="53"/>
      <c r="D27" s="43" t="s">
        <v>206</v>
      </c>
      <c r="E27" s="44">
        <v>15915.16</v>
      </c>
      <c r="F27" s="47">
        <v>4921.25</v>
      </c>
      <c r="G27" s="48"/>
      <c r="H27" s="44">
        <f>SUM(E27+F27-G27)</f>
        <v>20836.41</v>
      </c>
    </row>
    <row r="28" spans="1:8" s="18" customFormat="1" ht="21" customHeight="1" thickBot="1" x14ac:dyDescent="0.25">
      <c r="A28" s="34"/>
      <c r="B28" s="35"/>
      <c r="C28" s="53"/>
      <c r="D28" s="32" t="s">
        <v>156</v>
      </c>
      <c r="E28" s="33">
        <v>19408121.649999999</v>
      </c>
      <c r="F28" s="33">
        <f>SUM(F29,F36)</f>
        <v>500</v>
      </c>
      <c r="G28" s="33">
        <f>SUM(G29,G36)</f>
        <v>1486.85</v>
      </c>
      <c r="H28" s="33">
        <f>SUM(E28+F28-G28)</f>
        <v>19407134.799999997</v>
      </c>
    </row>
    <row r="29" spans="1:8" s="18" customFormat="1" ht="20.25" customHeight="1" thickTop="1" thickBot="1" x14ac:dyDescent="0.25">
      <c r="A29" s="36" t="s">
        <v>157</v>
      </c>
      <c r="B29" s="35"/>
      <c r="C29" s="36"/>
      <c r="D29" s="37" t="s">
        <v>44</v>
      </c>
      <c r="E29" s="33">
        <v>956800</v>
      </c>
      <c r="F29" s="33">
        <f t="shared" ref="F29:G30" si="2">SUM(F30)</f>
        <v>500</v>
      </c>
      <c r="G29" s="33">
        <f t="shared" si="2"/>
        <v>0</v>
      </c>
      <c r="H29" s="33">
        <f>SUM(E29+F29-G29)</f>
        <v>957300</v>
      </c>
    </row>
    <row r="30" spans="1:8" s="18" customFormat="1" ht="12" customHeight="1" thickTop="1" x14ac:dyDescent="0.2">
      <c r="A30" s="36"/>
      <c r="B30" s="39">
        <v>71012</v>
      </c>
      <c r="C30" s="53"/>
      <c r="D30" s="40" t="s">
        <v>158</v>
      </c>
      <c r="E30" s="41">
        <v>373300</v>
      </c>
      <c r="F30" s="41">
        <f t="shared" si="2"/>
        <v>500</v>
      </c>
      <c r="G30" s="41">
        <f t="shared" si="2"/>
        <v>0</v>
      </c>
      <c r="H30" s="41">
        <f>SUM(E30+F30-G30)</f>
        <v>373800</v>
      </c>
    </row>
    <row r="31" spans="1:8" s="18" customFormat="1" ht="12" customHeight="1" x14ac:dyDescent="0.2">
      <c r="A31" s="27"/>
      <c r="B31" s="39"/>
      <c r="C31" s="29"/>
      <c r="D31" s="167" t="s">
        <v>151</v>
      </c>
      <c r="E31" s="168">
        <v>373300</v>
      </c>
      <c r="F31" s="169">
        <f>SUM(F35:F35)</f>
        <v>500</v>
      </c>
      <c r="G31" s="169">
        <f>SUM(G35:G35)</f>
        <v>0</v>
      </c>
      <c r="H31" s="168">
        <f>SUM(E31+F31-G31)</f>
        <v>373800</v>
      </c>
    </row>
    <row r="32" spans="1:8" s="18" customFormat="1" ht="12" customHeight="1" x14ac:dyDescent="0.2">
      <c r="A32" s="34"/>
      <c r="B32" s="28"/>
      <c r="C32" s="53">
        <v>2110</v>
      </c>
      <c r="D32" s="43" t="s">
        <v>159</v>
      </c>
      <c r="E32" s="45"/>
      <c r="F32" s="48"/>
      <c r="G32" s="47"/>
      <c r="H32" s="45"/>
    </row>
    <row r="33" spans="1:8" s="18" customFormat="1" ht="12" customHeight="1" x14ac:dyDescent="0.2">
      <c r="A33" s="34"/>
      <c r="B33" s="28"/>
      <c r="C33" s="53"/>
      <c r="D33" s="43" t="s">
        <v>160</v>
      </c>
      <c r="E33" s="45"/>
      <c r="F33" s="48"/>
      <c r="G33" s="47"/>
      <c r="H33" s="45"/>
    </row>
    <row r="34" spans="1:8" s="18" customFormat="1" ht="12" customHeight="1" x14ac:dyDescent="0.2">
      <c r="A34" s="34"/>
      <c r="B34" s="28"/>
      <c r="C34" s="53"/>
      <c r="D34" s="43" t="s">
        <v>161</v>
      </c>
      <c r="E34" s="45"/>
      <c r="F34" s="48"/>
      <c r="G34" s="47"/>
      <c r="H34" s="45"/>
    </row>
    <row r="35" spans="1:8" s="18" customFormat="1" ht="12" customHeight="1" x14ac:dyDescent="0.2">
      <c r="A35" s="34"/>
      <c r="B35" s="28"/>
      <c r="C35" s="53"/>
      <c r="D35" s="43" t="s">
        <v>162</v>
      </c>
      <c r="E35" s="45">
        <v>373300</v>
      </c>
      <c r="F35" s="47">
        <v>500</v>
      </c>
      <c r="G35" s="48"/>
      <c r="H35" s="45">
        <f>SUM(E35+F35-G35)</f>
        <v>373800</v>
      </c>
    </row>
    <row r="36" spans="1:8" s="18" customFormat="1" ht="12" customHeight="1" thickBot="1" x14ac:dyDescent="0.25">
      <c r="A36" s="34">
        <v>801</v>
      </c>
      <c r="B36" s="35"/>
      <c r="C36" s="36"/>
      <c r="D36" s="37" t="s">
        <v>12</v>
      </c>
      <c r="E36" s="33">
        <v>61302.25</v>
      </c>
      <c r="F36" s="33">
        <f>SUM(F39)</f>
        <v>0</v>
      </c>
      <c r="G36" s="33">
        <f>SUM(G39)</f>
        <v>1486.85</v>
      </c>
      <c r="H36" s="33">
        <f>SUM(E36+F36-G36)</f>
        <v>59815.4</v>
      </c>
    </row>
    <row r="37" spans="1:8" s="18" customFormat="1" ht="12" customHeight="1" thickTop="1" x14ac:dyDescent="0.2">
      <c r="A37" s="34"/>
      <c r="B37" s="39">
        <v>80153</v>
      </c>
      <c r="C37" s="36"/>
      <c r="D37" s="61" t="s">
        <v>148</v>
      </c>
      <c r="E37" s="54"/>
      <c r="F37" s="54"/>
      <c r="G37" s="54"/>
      <c r="H37" s="54"/>
    </row>
    <row r="38" spans="1:8" s="18" customFormat="1" ht="12" customHeight="1" x14ac:dyDescent="0.2">
      <c r="A38" s="34"/>
      <c r="B38" s="35"/>
      <c r="C38" s="36"/>
      <c r="D38" s="61" t="s">
        <v>149</v>
      </c>
      <c r="E38" s="54"/>
      <c r="F38" s="54"/>
      <c r="G38" s="54"/>
      <c r="H38" s="54"/>
    </row>
    <row r="39" spans="1:8" s="18" customFormat="1" ht="12" customHeight="1" x14ac:dyDescent="0.2">
      <c r="A39" s="35"/>
      <c r="B39" s="39"/>
      <c r="C39" s="29"/>
      <c r="D39" s="40" t="s">
        <v>150</v>
      </c>
      <c r="E39" s="41">
        <v>61302.25</v>
      </c>
      <c r="F39" s="41">
        <f t="shared" ref="F39:G39" si="3">SUM(F40)</f>
        <v>0</v>
      </c>
      <c r="G39" s="41">
        <f t="shared" si="3"/>
        <v>1486.85</v>
      </c>
      <c r="H39" s="41">
        <f>SUM(E39+F39-G39)</f>
        <v>59815.4</v>
      </c>
    </row>
    <row r="40" spans="1:8" s="18" customFormat="1" ht="12" customHeight="1" x14ac:dyDescent="0.2">
      <c r="A40" s="27"/>
      <c r="B40" s="39"/>
      <c r="C40" s="29"/>
      <c r="D40" s="167" t="s">
        <v>151</v>
      </c>
      <c r="E40" s="168">
        <v>61302.25</v>
      </c>
      <c r="F40" s="169">
        <f>SUM(F44:F44)</f>
        <v>0</v>
      </c>
      <c r="G40" s="169">
        <f>SUM(G44:G44)</f>
        <v>1486.85</v>
      </c>
      <c r="H40" s="168">
        <f>SUM(E40+F40-G40)</f>
        <v>59815.4</v>
      </c>
    </row>
    <row r="41" spans="1:8" s="18" customFormat="1" ht="12" customHeight="1" x14ac:dyDescent="0.2">
      <c r="A41" s="34"/>
      <c r="B41" s="28"/>
      <c r="C41" s="53">
        <v>2110</v>
      </c>
      <c r="D41" s="43" t="s">
        <v>159</v>
      </c>
      <c r="E41" s="45"/>
      <c r="F41" s="48"/>
      <c r="G41" s="47"/>
      <c r="H41" s="45"/>
    </row>
    <row r="42" spans="1:8" s="18" customFormat="1" ht="12" customHeight="1" x14ac:dyDescent="0.2">
      <c r="A42" s="34"/>
      <c r="B42" s="28"/>
      <c r="C42" s="53"/>
      <c r="D42" s="43" t="s">
        <v>160</v>
      </c>
      <c r="E42" s="45"/>
      <c r="F42" s="48"/>
      <c r="G42" s="47"/>
      <c r="H42" s="45"/>
    </row>
    <row r="43" spans="1:8" s="18" customFormat="1" ht="12" customHeight="1" x14ac:dyDescent="0.2">
      <c r="A43" s="34"/>
      <c r="B43" s="28"/>
      <c r="C43" s="53"/>
      <c r="D43" s="43" t="s">
        <v>161</v>
      </c>
      <c r="E43" s="45"/>
      <c r="F43" s="48"/>
      <c r="G43" s="47"/>
      <c r="H43" s="45"/>
    </row>
    <row r="44" spans="1:8" s="18" customFormat="1" ht="12" customHeight="1" x14ac:dyDescent="0.2">
      <c r="A44" s="34"/>
      <c r="B44" s="28"/>
      <c r="C44" s="53"/>
      <c r="D44" s="43" t="s">
        <v>162</v>
      </c>
      <c r="E44" s="45">
        <v>61302.25</v>
      </c>
      <c r="F44" s="47"/>
      <c r="G44" s="47">
        <v>1486.85</v>
      </c>
      <c r="H44" s="45">
        <f>SUM(E44+F44-G44)</f>
        <v>59815.4</v>
      </c>
    </row>
    <row r="45" spans="1:8" s="18" customFormat="1" ht="22.5" customHeight="1" thickBot="1" x14ac:dyDescent="0.25">
      <c r="A45" s="53"/>
      <c r="B45" s="39"/>
      <c r="C45" s="29"/>
      <c r="D45" s="30" t="s">
        <v>25</v>
      </c>
      <c r="E45" s="31">
        <v>904146256.39999998</v>
      </c>
      <c r="F45" s="31">
        <f>SUM(F46,F143,F161)</f>
        <v>809597.35</v>
      </c>
      <c r="G45" s="31">
        <f>SUM(G46,G143,G161)</f>
        <v>803984.12</v>
      </c>
      <c r="H45" s="31">
        <f>SUM(E45+F45-G45)</f>
        <v>904151869.63</v>
      </c>
    </row>
    <row r="46" spans="1:8" s="18" customFormat="1" ht="17.25" customHeight="1" thickBot="1" x14ac:dyDescent="0.25">
      <c r="A46" s="53"/>
      <c r="B46" s="39"/>
      <c r="C46" s="29"/>
      <c r="D46" s="32" t="s">
        <v>26</v>
      </c>
      <c r="E46" s="33">
        <v>769862971.09000003</v>
      </c>
      <c r="F46" s="33">
        <f>SUM(F47,F51,F124)</f>
        <v>802029</v>
      </c>
      <c r="G46" s="33">
        <f>SUM(G47,G51,G124)</f>
        <v>802029</v>
      </c>
      <c r="H46" s="33">
        <f t="shared" ref="H46:H143" si="4">SUM(E46+F46-G46)</f>
        <v>769862971.09000003</v>
      </c>
    </row>
    <row r="47" spans="1:8" s="18" customFormat="1" ht="17.25" customHeight="1" thickTop="1" thickBot="1" x14ac:dyDescent="0.25">
      <c r="A47" s="35">
        <v>758</v>
      </c>
      <c r="B47" s="35"/>
      <c r="C47" s="36"/>
      <c r="D47" s="37" t="s">
        <v>163</v>
      </c>
      <c r="E47" s="33">
        <v>9135653.9999999981</v>
      </c>
      <c r="F47" s="38">
        <f>SUM(F48)</f>
        <v>0</v>
      </c>
      <c r="G47" s="38">
        <f>SUM(G48)</f>
        <v>41000</v>
      </c>
      <c r="H47" s="33">
        <f>SUM(E47+F47-G47)</f>
        <v>9094653.9999999981</v>
      </c>
    </row>
    <row r="48" spans="1:8" s="18" customFormat="1" ht="12" customHeight="1" thickTop="1" x14ac:dyDescent="0.2">
      <c r="A48" s="35"/>
      <c r="B48" s="39">
        <v>75818</v>
      </c>
      <c r="C48" s="29"/>
      <c r="D48" s="52" t="s">
        <v>164</v>
      </c>
      <c r="E48" s="41">
        <v>9135653.9999999981</v>
      </c>
      <c r="F48" s="42">
        <f>SUM(F49)</f>
        <v>0</v>
      </c>
      <c r="G48" s="42">
        <f>SUM(G49)</f>
        <v>41000</v>
      </c>
      <c r="H48" s="41">
        <f>SUM(E48+F48-G48)</f>
        <v>9094653.9999999981</v>
      </c>
    </row>
    <row r="49" spans="1:8" s="18" customFormat="1" ht="12" customHeight="1" x14ac:dyDescent="0.2">
      <c r="A49" s="19"/>
      <c r="B49" s="60"/>
      <c r="C49" s="29" t="s">
        <v>165</v>
      </c>
      <c r="D49" s="49" t="s">
        <v>166</v>
      </c>
      <c r="E49" s="148">
        <v>8610653.9999999981</v>
      </c>
      <c r="F49" s="148">
        <f>SUM(F50:F50)</f>
        <v>0</v>
      </c>
      <c r="G49" s="148">
        <f>SUM(G50:G50)</f>
        <v>41000</v>
      </c>
      <c r="H49" s="148">
        <f>SUM(E49+F49-G49)</f>
        <v>8569653.9999999981</v>
      </c>
    </row>
    <row r="50" spans="1:8" s="18" customFormat="1" ht="12" customHeight="1" x14ac:dyDescent="0.2">
      <c r="A50" s="19"/>
      <c r="B50" s="60"/>
      <c r="C50" s="29"/>
      <c r="D50" s="61" t="s">
        <v>167</v>
      </c>
      <c r="E50" s="57">
        <v>7581838.3300000001</v>
      </c>
      <c r="F50" s="57"/>
      <c r="G50" s="57">
        <v>41000</v>
      </c>
      <c r="H50" s="57">
        <f t="shared" ref="H50" si="5">SUM(E50+F50-G50)</f>
        <v>7540838.3300000001</v>
      </c>
    </row>
    <row r="51" spans="1:8" s="18" customFormat="1" ht="12" customHeight="1" thickBot="1" x14ac:dyDescent="0.25">
      <c r="A51" s="34">
        <v>801</v>
      </c>
      <c r="B51" s="35"/>
      <c r="C51" s="36"/>
      <c r="D51" s="37" t="s">
        <v>12</v>
      </c>
      <c r="E51" s="33">
        <v>275421873.86000001</v>
      </c>
      <c r="F51" s="38">
        <f>SUM(F52,F57,F60,F65,F68,F73,F77,F80,F86,F90,F93,F99,F105,F108)</f>
        <v>722029</v>
      </c>
      <c r="G51" s="38">
        <f>SUM(G52,G57,G60,G65,G68,G73,G77,G80,G86,G90,G93,G99,G105,G108)</f>
        <v>722029</v>
      </c>
      <c r="H51" s="33">
        <f>SUM(E51+F51-G51)</f>
        <v>275421873.86000001</v>
      </c>
    </row>
    <row r="52" spans="1:8" s="18" customFormat="1" ht="12" customHeight="1" thickTop="1" x14ac:dyDescent="0.2">
      <c r="A52" s="34"/>
      <c r="B52" s="39">
        <v>80101</v>
      </c>
      <c r="C52" s="29"/>
      <c r="D52" s="40" t="s">
        <v>13</v>
      </c>
      <c r="E52" s="41">
        <v>73382325.989999995</v>
      </c>
      <c r="F52" s="42">
        <f>SUM(F53)</f>
        <v>123929</v>
      </c>
      <c r="G52" s="42">
        <f>SUM(G53)</f>
        <v>55929</v>
      </c>
      <c r="H52" s="41">
        <f t="shared" ref="H52" si="6">SUM(E52+F52-G52)</f>
        <v>73450325.989999995</v>
      </c>
    </row>
    <row r="53" spans="1:8" s="18" customFormat="1" ht="12" customHeight="1" x14ac:dyDescent="0.2">
      <c r="A53" s="34"/>
      <c r="B53" s="39"/>
      <c r="C53" s="29"/>
      <c r="D53" s="170" t="s">
        <v>14</v>
      </c>
      <c r="E53" s="152">
        <v>65148438.990000002</v>
      </c>
      <c r="F53" s="152">
        <f>SUM(F54:F56)</f>
        <v>123929</v>
      </c>
      <c r="G53" s="152">
        <f>SUM(G54:G56)</f>
        <v>55929</v>
      </c>
      <c r="H53" s="168">
        <f>SUM(E53+F53-G53)</f>
        <v>65216438.990000002</v>
      </c>
    </row>
    <row r="54" spans="1:8" s="18" customFormat="1" ht="12" customHeight="1" x14ac:dyDescent="0.2">
      <c r="A54" s="34"/>
      <c r="B54" s="39"/>
      <c r="C54" s="53">
        <v>4010</v>
      </c>
      <c r="D54" s="43" t="s">
        <v>30</v>
      </c>
      <c r="E54" s="57">
        <v>42946204</v>
      </c>
      <c r="F54" s="57">
        <v>116000</v>
      </c>
      <c r="G54" s="57">
        <v>45000</v>
      </c>
      <c r="H54" s="45">
        <f t="shared" ref="H54:H56" si="7">SUM(E54+F54-G54)</f>
        <v>43017204</v>
      </c>
    </row>
    <row r="55" spans="1:8" s="18" customFormat="1" ht="12" customHeight="1" x14ac:dyDescent="0.2">
      <c r="A55" s="34"/>
      <c r="B55" s="39"/>
      <c r="C55" s="53">
        <v>4300</v>
      </c>
      <c r="D55" s="43" t="s">
        <v>27</v>
      </c>
      <c r="E55" s="45">
        <v>776188.99</v>
      </c>
      <c r="F55" s="47">
        <v>7929</v>
      </c>
      <c r="G55" s="47"/>
      <c r="H55" s="47">
        <f t="shared" si="7"/>
        <v>784117.99</v>
      </c>
    </row>
    <row r="56" spans="1:8" s="18" customFormat="1" ht="12" customHeight="1" x14ac:dyDescent="0.2">
      <c r="A56" s="50"/>
      <c r="B56" s="65"/>
      <c r="C56" s="149">
        <v>4710</v>
      </c>
      <c r="D56" s="62" t="s">
        <v>35</v>
      </c>
      <c r="E56" s="63">
        <v>247695</v>
      </c>
      <c r="F56" s="63"/>
      <c r="G56" s="63">
        <f>7929+2000+1000</f>
        <v>10929</v>
      </c>
      <c r="H56" s="41">
        <f t="shared" si="7"/>
        <v>236766</v>
      </c>
    </row>
    <row r="57" spans="1:8" s="18" customFormat="1" ht="12" customHeight="1" x14ac:dyDescent="0.2">
      <c r="A57" s="34"/>
      <c r="B57" s="39">
        <v>80102</v>
      </c>
      <c r="C57" s="29"/>
      <c r="D57" s="40" t="s">
        <v>168</v>
      </c>
      <c r="E57" s="41">
        <v>10534254</v>
      </c>
      <c r="F57" s="42">
        <f>SUM(F58)</f>
        <v>12000</v>
      </c>
      <c r="G57" s="42">
        <f>SUM(G58)</f>
        <v>0</v>
      </c>
      <c r="H57" s="41">
        <f>SUM(E57+F57-G57)</f>
        <v>10546254</v>
      </c>
    </row>
    <row r="58" spans="1:8" s="18" customFormat="1" ht="12" customHeight="1" x14ac:dyDescent="0.2">
      <c r="A58" s="34"/>
      <c r="B58" s="35"/>
      <c r="C58" s="29"/>
      <c r="D58" s="170" t="s">
        <v>14</v>
      </c>
      <c r="E58" s="152">
        <v>10034254</v>
      </c>
      <c r="F58" s="152">
        <f>SUM(F59:F59)</f>
        <v>12000</v>
      </c>
      <c r="G58" s="152">
        <f>SUM(G59:G59)</f>
        <v>0</v>
      </c>
      <c r="H58" s="152">
        <f t="shared" ref="H58:H59" si="8">SUM(E58+F58-G58)</f>
        <v>10046254</v>
      </c>
    </row>
    <row r="59" spans="1:8" s="18" customFormat="1" ht="12" customHeight="1" x14ac:dyDescent="0.2">
      <c r="A59" s="34"/>
      <c r="B59" s="35"/>
      <c r="C59" s="53">
        <v>4010</v>
      </c>
      <c r="D59" s="43" t="s">
        <v>30</v>
      </c>
      <c r="E59" s="57">
        <v>7302434</v>
      </c>
      <c r="F59" s="57">
        <v>12000</v>
      </c>
      <c r="G59" s="57"/>
      <c r="H59" s="47">
        <f t="shared" si="8"/>
        <v>7314434</v>
      </c>
    </row>
    <row r="60" spans="1:8" s="18" customFormat="1" ht="12" customHeight="1" x14ac:dyDescent="0.2">
      <c r="A60" s="34"/>
      <c r="B60" s="39">
        <v>80104</v>
      </c>
      <c r="C60" s="29"/>
      <c r="D60" s="40" t="s">
        <v>15</v>
      </c>
      <c r="E60" s="42">
        <v>35998514.18</v>
      </c>
      <c r="F60" s="42">
        <f>SUM(F61)</f>
        <v>177000</v>
      </c>
      <c r="G60" s="42">
        <f>SUM(G61)</f>
        <v>3000</v>
      </c>
      <c r="H60" s="41">
        <f>SUM(E60+F60-G60)</f>
        <v>36172514.18</v>
      </c>
    </row>
    <row r="61" spans="1:8" s="18" customFormat="1" ht="12" customHeight="1" x14ac:dyDescent="0.2">
      <c r="A61" s="34"/>
      <c r="B61" s="39"/>
      <c r="C61" s="29"/>
      <c r="D61" s="170" t="s">
        <v>14</v>
      </c>
      <c r="E61" s="152">
        <v>26504690</v>
      </c>
      <c r="F61" s="152">
        <f>SUM(F62:F64)</f>
        <v>177000</v>
      </c>
      <c r="G61" s="152">
        <f>SUM(G62:G64)</f>
        <v>3000</v>
      </c>
      <c r="H61" s="168">
        <f>SUM(E61+F61-G61)</f>
        <v>26678690</v>
      </c>
    </row>
    <row r="62" spans="1:8" s="18" customFormat="1" ht="12" customHeight="1" x14ac:dyDescent="0.2">
      <c r="A62" s="34"/>
      <c r="B62" s="39"/>
      <c r="C62" s="53">
        <v>3020</v>
      </c>
      <c r="D62" s="43" t="s">
        <v>169</v>
      </c>
      <c r="E62" s="45">
        <v>26329</v>
      </c>
      <c r="F62" s="47">
        <f>3000+1000</f>
        <v>4000</v>
      </c>
      <c r="G62" s="47"/>
      <c r="H62" s="47">
        <f t="shared" ref="H62:H64" si="9">SUM(E62+F62-G62)</f>
        <v>30329</v>
      </c>
    </row>
    <row r="63" spans="1:8" s="18" customFormat="1" ht="12" customHeight="1" x14ac:dyDescent="0.2">
      <c r="A63" s="34"/>
      <c r="B63" s="39"/>
      <c r="C63" s="53">
        <v>4010</v>
      </c>
      <c r="D63" s="43" t="s">
        <v>30</v>
      </c>
      <c r="E63" s="45">
        <v>17183293</v>
      </c>
      <c r="F63" s="47">
        <f>128000+45000</f>
        <v>173000</v>
      </c>
      <c r="G63" s="47"/>
      <c r="H63" s="47">
        <f t="shared" si="9"/>
        <v>17356293</v>
      </c>
    </row>
    <row r="64" spans="1:8" s="18" customFormat="1" ht="12" customHeight="1" x14ac:dyDescent="0.2">
      <c r="A64" s="34"/>
      <c r="B64" s="39"/>
      <c r="C64" s="53">
        <v>4710</v>
      </c>
      <c r="D64" s="61" t="s">
        <v>35</v>
      </c>
      <c r="E64" s="45">
        <v>139100</v>
      </c>
      <c r="F64" s="47"/>
      <c r="G64" s="47">
        <v>3000</v>
      </c>
      <c r="H64" s="47">
        <f t="shared" si="9"/>
        <v>136100</v>
      </c>
    </row>
    <row r="65" spans="1:8" s="18" customFormat="1" ht="12" customHeight="1" x14ac:dyDescent="0.2">
      <c r="A65" s="34"/>
      <c r="B65" s="39">
        <v>80105</v>
      </c>
      <c r="C65" s="29"/>
      <c r="D65" s="40" t="s">
        <v>170</v>
      </c>
      <c r="E65" s="41">
        <v>572000</v>
      </c>
      <c r="F65" s="42">
        <f>SUM(F66)</f>
        <v>2000</v>
      </c>
      <c r="G65" s="42">
        <f>SUM(G66)</f>
        <v>0</v>
      </c>
      <c r="H65" s="41">
        <f>SUM(E65+F65-G65)</f>
        <v>574000</v>
      </c>
    </row>
    <row r="66" spans="1:8" s="18" customFormat="1" ht="12" customHeight="1" x14ac:dyDescent="0.2">
      <c r="A66" s="34"/>
      <c r="B66" s="39"/>
      <c r="C66" s="29"/>
      <c r="D66" s="170" t="s">
        <v>14</v>
      </c>
      <c r="E66" s="152">
        <v>572000</v>
      </c>
      <c r="F66" s="152">
        <f>SUM(F67:F67)</f>
        <v>2000</v>
      </c>
      <c r="G66" s="152">
        <f>SUM(G67:G67)</f>
        <v>0</v>
      </c>
      <c r="H66" s="168">
        <f>SUM(E66+F66-G66)</f>
        <v>574000</v>
      </c>
    </row>
    <row r="67" spans="1:8" s="18" customFormat="1" ht="12" customHeight="1" x14ac:dyDescent="0.2">
      <c r="A67" s="34"/>
      <c r="B67" s="39"/>
      <c r="C67" s="53">
        <v>4010</v>
      </c>
      <c r="D67" s="43" t="s">
        <v>30</v>
      </c>
      <c r="E67" s="57">
        <v>406980</v>
      </c>
      <c r="F67" s="57">
        <v>2000</v>
      </c>
      <c r="G67" s="57"/>
      <c r="H67" s="45">
        <f t="shared" ref="H67" si="10">SUM(E67+F67-G67)</f>
        <v>408980</v>
      </c>
    </row>
    <row r="68" spans="1:8" s="18" customFormat="1" ht="12" customHeight="1" x14ac:dyDescent="0.2">
      <c r="A68" s="34"/>
      <c r="B68" s="39">
        <v>80115</v>
      </c>
      <c r="C68" s="29"/>
      <c r="D68" s="40" t="s">
        <v>16</v>
      </c>
      <c r="E68" s="41">
        <v>38019557</v>
      </c>
      <c r="F68" s="42">
        <f>SUM(F69)</f>
        <v>77300</v>
      </c>
      <c r="G68" s="42">
        <f>SUM(G69)</f>
        <v>1300</v>
      </c>
      <c r="H68" s="41">
        <f>SUM(E68+F68-G68)</f>
        <v>38095557</v>
      </c>
    </row>
    <row r="69" spans="1:8" s="18" customFormat="1" ht="12" customHeight="1" x14ac:dyDescent="0.2">
      <c r="A69" s="34"/>
      <c r="B69" s="39"/>
      <c r="C69" s="29"/>
      <c r="D69" s="170" t="s">
        <v>14</v>
      </c>
      <c r="E69" s="152">
        <v>35224313</v>
      </c>
      <c r="F69" s="152">
        <f>SUM(F70:F72)</f>
        <v>77300</v>
      </c>
      <c r="G69" s="152">
        <f>SUM(G70:G72)</f>
        <v>1300</v>
      </c>
      <c r="H69" s="168">
        <f>SUM(E69+F69-G69)</f>
        <v>35300313</v>
      </c>
    </row>
    <row r="70" spans="1:8" s="18" customFormat="1" ht="12" customHeight="1" x14ac:dyDescent="0.2">
      <c r="A70" s="34"/>
      <c r="B70" s="39"/>
      <c r="C70" s="53">
        <v>3020</v>
      </c>
      <c r="D70" s="43" t="s">
        <v>169</v>
      </c>
      <c r="E70" s="57">
        <v>83061</v>
      </c>
      <c r="F70" s="57">
        <v>1300</v>
      </c>
      <c r="G70" s="57"/>
      <c r="H70" s="44">
        <f t="shared" ref="H70:H72" si="11">SUM(E70+F70-G70)</f>
        <v>84361</v>
      </c>
    </row>
    <row r="71" spans="1:8" s="18" customFormat="1" ht="12" customHeight="1" x14ac:dyDescent="0.2">
      <c r="A71" s="34"/>
      <c r="B71" s="39"/>
      <c r="C71" s="53">
        <v>4010</v>
      </c>
      <c r="D71" s="43" t="s">
        <v>30</v>
      </c>
      <c r="E71" s="57">
        <v>23673257</v>
      </c>
      <c r="F71" s="57">
        <v>76000</v>
      </c>
      <c r="G71" s="57"/>
      <c r="H71" s="44">
        <f t="shared" si="11"/>
        <v>23749257</v>
      </c>
    </row>
    <row r="72" spans="1:8" s="18" customFormat="1" ht="12" customHeight="1" x14ac:dyDescent="0.2">
      <c r="A72" s="34"/>
      <c r="B72" s="39"/>
      <c r="C72" s="53">
        <v>4710</v>
      </c>
      <c r="D72" s="61" t="s">
        <v>35</v>
      </c>
      <c r="E72" s="57">
        <v>124434</v>
      </c>
      <c r="F72" s="57"/>
      <c r="G72" s="57">
        <v>1300</v>
      </c>
      <c r="H72" s="44">
        <f t="shared" si="11"/>
        <v>123134</v>
      </c>
    </row>
    <row r="73" spans="1:8" s="18" customFormat="1" ht="12" customHeight="1" x14ac:dyDescent="0.2">
      <c r="A73" s="34"/>
      <c r="B73" s="39">
        <v>80117</v>
      </c>
      <c r="C73" s="29"/>
      <c r="D73" s="40" t="s">
        <v>113</v>
      </c>
      <c r="E73" s="41">
        <v>6981241</v>
      </c>
      <c r="F73" s="42">
        <f>SUM(F74)</f>
        <v>700</v>
      </c>
      <c r="G73" s="42">
        <f>SUM(G74)</f>
        <v>700</v>
      </c>
      <c r="H73" s="41">
        <f>SUM(E73+F73-G73)</f>
        <v>6981241</v>
      </c>
    </row>
    <row r="74" spans="1:8" s="18" customFormat="1" ht="12" customHeight="1" x14ac:dyDescent="0.2">
      <c r="A74" s="34"/>
      <c r="B74" s="39"/>
      <c r="C74" s="29"/>
      <c r="D74" s="170" t="s">
        <v>14</v>
      </c>
      <c r="E74" s="152">
        <v>4548498</v>
      </c>
      <c r="F74" s="152">
        <f>SUM(F75:F76)</f>
        <v>700</v>
      </c>
      <c r="G74" s="152">
        <f>SUM(G75:G76)</f>
        <v>700</v>
      </c>
      <c r="H74" s="168">
        <f>SUM(E74+F74-G74)</f>
        <v>4548498</v>
      </c>
    </row>
    <row r="75" spans="1:8" s="18" customFormat="1" ht="12" customHeight="1" x14ac:dyDescent="0.2">
      <c r="A75" s="34"/>
      <c r="B75" s="39"/>
      <c r="C75" s="53">
        <v>3020</v>
      </c>
      <c r="D75" s="43" t="s">
        <v>169</v>
      </c>
      <c r="E75" s="57">
        <v>14908</v>
      </c>
      <c r="F75" s="57">
        <v>700</v>
      </c>
      <c r="G75" s="57"/>
      <c r="H75" s="44">
        <f t="shared" ref="H75:H76" si="12">SUM(E75+F75-G75)</f>
        <v>15608</v>
      </c>
    </row>
    <row r="76" spans="1:8" s="18" customFormat="1" ht="12" customHeight="1" x14ac:dyDescent="0.2">
      <c r="A76" s="34"/>
      <c r="B76" s="39"/>
      <c r="C76" s="53">
        <v>4710</v>
      </c>
      <c r="D76" s="61" t="s">
        <v>35</v>
      </c>
      <c r="E76" s="57">
        <v>30587</v>
      </c>
      <c r="F76" s="57"/>
      <c r="G76" s="57">
        <v>700</v>
      </c>
      <c r="H76" s="44">
        <f t="shared" si="12"/>
        <v>29887</v>
      </c>
    </row>
    <row r="77" spans="1:8" s="18" customFormat="1" ht="12" customHeight="1" x14ac:dyDescent="0.2">
      <c r="A77" s="34"/>
      <c r="B77" s="39">
        <v>80120</v>
      </c>
      <c r="C77" s="29"/>
      <c r="D77" s="40" t="s">
        <v>17</v>
      </c>
      <c r="E77" s="41">
        <v>37331224</v>
      </c>
      <c r="F77" s="42">
        <f>SUM(F78)</f>
        <v>36000</v>
      </c>
      <c r="G77" s="42">
        <f>SUM(G78)</f>
        <v>0</v>
      </c>
      <c r="H77" s="41">
        <f>SUM(E77+F77-G77)</f>
        <v>37367224</v>
      </c>
    </row>
    <row r="78" spans="1:8" s="18" customFormat="1" ht="12" customHeight="1" x14ac:dyDescent="0.2">
      <c r="A78" s="34"/>
      <c r="B78" s="39"/>
      <c r="C78" s="29"/>
      <c r="D78" s="170" t="s">
        <v>14</v>
      </c>
      <c r="E78" s="152">
        <v>20399279</v>
      </c>
      <c r="F78" s="152">
        <f>SUM(F79:F79)</f>
        <v>36000</v>
      </c>
      <c r="G78" s="152">
        <f>SUM(G79:G79)</f>
        <v>0</v>
      </c>
      <c r="H78" s="168">
        <f>SUM(E78+F78-G78)</f>
        <v>20435279</v>
      </c>
    </row>
    <row r="79" spans="1:8" s="18" customFormat="1" ht="12" customHeight="1" x14ac:dyDescent="0.2">
      <c r="A79" s="34"/>
      <c r="B79" s="39"/>
      <c r="C79" s="53">
        <v>4010</v>
      </c>
      <c r="D79" s="43" t="s">
        <v>30</v>
      </c>
      <c r="E79" s="57">
        <v>13684935</v>
      </c>
      <c r="F79" s="57">
        <v>36000</v>
      </c>
      <c r="G79" s="57"/>
      <c r="H79" s="45">
        <f t="shared" ref="H79" si="13">SUM(E79+F79-G79)</f>
        <v>13720935</v>
      </c>
    </row>
    <row r="80" spans="1:8" s="18" customFormat="1" ht="12" customHeight="1" x14ac:dyDescent="0.2">
      <c r="A80" s="34"/>
      <c r="B80" s="39">
        <v>80132</v>
      </c>
      <c r="C80" s="29"/>
      <c r="D80" s="40" t="s">
        <v>171</v>
      </c>
      <c r="E80" s="41">
        <v>5699731</v>
      </c>
      <c r="F80" s="42">
        <f>SUM(F81)</f>
        <v>10000</v>
      </c>
      <c r="G80" s="42">
        <f>SUM(G81)</f>
        <v>3000</v>
      </c>
      <c r="H80" s="41">
        <f>SUM(E80+F80-G80)</f>
        <v>5706731</v>
      </c>
    </row>
    <row r="81" spans="1:8" s="18" customFormat="1" ht="12" customHeight="1" x14ac:dyDescent="0.2">
      <c r="A81" s="34"/>
      <c r="B81" s="35"/>
      <c r="C81" s="29"/>
      <c r="D81" s="170" t="s">
        <v>14</v>
      </c>
      <c r="E81" s="152">
        <v>5699731</v>
      </c>
      <c r="F81" s="152">
        <f>SUM(F82:F85)</f>
        <v>10000</v>
      </c>
      <c r="G81" s="152">
        <f>SUM(G82:G85)</f>
        <v>3000</v>
      </c>
      <c r="H81" s="152">
        <f t="shared" ref="H81:H85" si="14">SUM(E81+F81-G81)</f>
        <v>5706731</v>
      </c>
    </row>
    <row r="82" spans="1:8" s="18" customFormat="1" ht="12" customHeight="1" x14ac:dyDescent="0.2">
      <c r="A82" s="34"/>
      <c r="B82" s="35"/>
      <c r="C82" s="53">
        <v>3020</v>
      </c>
      <c r="D82" s="43" t="s">
        <v>169</v>
      </c>
      <c r="E82" s="57">
        <v>3400</v>
      </c>
      <c r="F82" s="57">
        <v>1000</v>
      </c>
      <c r="G82" s="57"/>
      <c r="H82" s="44">
        <f t="shared" si="14"/>
        <v>4400</v>
      </c>
    </row>
    <row r="83" spans="1:8" s="18" customFormat="1" ht="12" customHeight="1" x14ac:dyDescent="0.2">
      <c r="A83" s="34"/>
      <c r="B83" s="35"/>
      <c r="C83" s="53">
        <v>4010</v>
      </c>
      <c r="D83" s="43" t="s">
        <v>30</v>
      </c>
      <c r="E83" s="57">
        <v>4035797</v>
      </c>
      <c r="F83" s="57">
        <v>6000</v>
      </c>
      <c r="G83" s="57"/>
      <c r="H83" s="44">
        <f t="shared" si="14"/>
        <v>4041797</v>
      </c>
    </row>
    <row r="84" spans="1:8" s="18" customFormat="1" ht="12" customHeight="1" x14ac:dyDescent="0.2">
      <c r="A84" s="34"/>
      <c r="B84" s="35"/>
      <c r="C84" s="53">
        <v>4300</v>
      </c>
      <c r="D84" s="43" t="s">
        <v>27</v>
      </c>
      <c r="E84" s="57">
        <v>17400</v>
      </c>
      <c r="F84" s="57">
        <v>3000</v>
      </c>
      <c r="G84" s="57"/>
      <c r="H84" s="44">
        <f t="shared" si="14"/>
        <v>20400</v>
      </c>
    </row>
    <row r="85" spans="1:8" s="18" customFormat="1" ht="12" customHeight="1" x14ac:dyDescent="0.2">
      <c r="A85" s="34"/>
      <c r="B85" s="35"/>
      <c r="C85" s="53">
        <v>4710</v>
      </c>
      <c r="D85" s="61" t="s">
        <v>35</v>
      </c>
      <c r="E85" s="57">
        <v>14016</v>
      </c>
      <c r="F85" s="57"/>
      <c r="G85" s="57">
        <v>3000</v>
      </c>
      <c r="H85" s="47">
        <f t="shared" si="14"/>
        <v>11016</v>
      </c>
    </row>
    <row r="86" spans="1:8" s="18" customFormat="1" ht="12" customHeight="1" x14ac:dyDescent="0.2">
      <c r="A86" s="34"/>
      <c r="B86" s="39">
        <v>80134</v>
      </c>
      <c r="C86" s="29"/>
      <c r="D86" s="52" t="s">
        <v>172</v>
      </c>
      <c r="E86" s="41">
        <v>8653880</v>
      </c>
      <c r="F86" s="42">
        <f>SUM(F87)</f>
        <v>8000</v>
      </c>
      <c r="G86" s="42">
        <f>SUM(G87)</f>
        <v>0</v>
      </c>
      <c r="H86" s="41">
        <f>SUM(E86+F86-G86)</f>
        <v>8661880</v>
      </c>
    </row>
    <row r="87" spans="1:8" s="18" customFormat="1" ht="12" customHeight="1" x14ac:dyDescent="0.2">
      <c r="A87" s="34"/>
      <c r="B87" s="39"/>
      <c r="C87" s="29"/>
      <c r="D87" s="170" t="s">
        <v>14</v>
      </c>
      <c r="E87" s="152">
        <v>8521624</v>
      </c>
      <c r="F87" s="152">
        <f>SUM(F88:F88)</f>
        <v>8000</v>
      </c>
      <c r="G87" s="152">
        <f>SUM(G88:G88)</f>
        <v>0</v>
      </c>
      <c r="H87" s="168">
        <f>SUM(E87+F87-G87)</f>
        <v>8529624</v>
      </c>
    </row>
    <row r="88" spans="1:8" s="18" customFormat="1" ht="12" customHeight="1" x14ac:dyDescent="0.2">
      <c r="A88" s="34"/>
      <c r="B88" s="39"/>
      <c r="C88" s="53">
        <v>4010</v>
      </c>
      <c r="D88" s="43" t="s">
        <v>30</v>
      </c>
      <c r="E88" s="57">
        <v>6165817</v>
      </c>
      <c r="F88" s="57">
        <v>8000</v>
      </c>
      <c r="G88" s="57"/>
      <c r="H88" s="45">
        <f t="shared" ref="H88" si="15">SUM(E88+F88-G88)</f>
        <v>6173817</v>
      </c>
    </row>
    <row r="89" spans="1:8" s="18" customFormat="1" ht="12" customHeight="1" x14ac:dyDescent="0.2">
      <c r="A89" s="34"/>
      <c r="B89" s="39">
        <v>80140</v>
      </c>
      <c r="C89" s="59"/>
      <c r="D89" s="67" t="s">
        <v>173</v>
      </c>
      <c r="E89" s="45"/>
      <c r="F89" s="45"/>
      <c r="G89" s="47"/>
      <c r="H89" s="47"/>
    </row>
    <row r="90" spans="1:8" s="18" customFormat="1" ht="12" customHeight="1" x14ac:dyDescent="0.2">
      <c r="A90" s="34"/>
      <c r="B90" s="39"/>
      <c r="C90" s="29"/>
      <c r="D90" s="40" t="s">
        <v>174</v>
      </c>
      <c r="E90" s="41">
        <v>4914638</v>
      </c>
      <c r="F90" s="42">
        <f>SUM(F91)</f>
        <v>10000</v>
      </c>
      <c r="G90" s="42">
        <f>SUM(G91)</f>
        <v>0</v>
      </c>
      <c r="H90" s="41">
        <f>SUM(E90+F90-G90)</f>
        <v>4924638</v>
      </c>
    </row>
    <row r="91" spans="1:8" s="18" customFormat="1" ht="12" customHeight="1" x14ac:dyDescent="0.2">
      <c r="A91" s="34"/>
      <c r="B91" s="35"/>
      <c r="C91" s="29"/>
      <c r="D91" s="170" t="s">
        <v>14</v>
      </c>
      <c r="E91" s="152">
        <v>4914638</v>
      </c>
      <c r="F91" s="152">
        <f>SUM(F92:F92)</f>
        <v>10000</v>
      </c>
      <c r="G91" s="152">
        <f>SUM(G92:G92)</f>
        <v>0</v>
      </c>
      <c r="H91" s="152">
        <f t="shared" ref="H91:H92" si="16">SUM(E91+F91-G91)</f>
        <v>4924638</v>
      </c>
    </row>
    <row r="92" spans="1:8" s="18" customFormat="1" ht="12" customHeight="1" x14ac:dyDescent="0.2">
      <c r="A92" s="34"/>
      <c r="B92" s="35"/>
      <c r="C92" s="53">
        <v>4010</v>
      </c>
      <c r="D92" s="43" t="s">
        <v>30</v>
      </c>
      <c r="E92" s="45">
        <v>3080403</v>
      </c>
      <c r="F92" s="45">
        <v>10000</v>
      </c>
      <c r="G92" s="47"/>
      <c r="H92" s="47">
        <f t="shared" si="16"/>
        <v>3090403</v>
      </c>
    </row>
    <row r="93" spans="1:8" s="18" customFormat="1" ht="12" customHeight="1" x14ac:dyDescent="0.2">
      <c r="A93" s="34"/>
      <c r="B93" s="39">
        <v>80148</v>
      </c>
      <c r="C93" s="29"/>
      <c r="D93" s="40" t="s">
        <v>18</v>
      </c>
      <c r="E93" s="41">
        <v>3023526</v>
      </c>
      <c r="F93" s="42">
        <f>SUM(F94)</f>
        <v>4000</v>
      </c>
      <c r="G93" s="42">
        <f>SUM(G94)</f>
        <v>0</v>
      </c>
      <c r="H93" s="41">
        <f>SUM(E93+F93-G93)</f>
        <v>3027526</v>
      </c>
    </row>
    <row r="94" spans="1:8" s="18" customFormat="1" ht="12" customHeight="1" x14ac:dyDescent="0.2">
      <c r="A94" s="34"/>
      <c r="B94" s="35"/>
      <c r="C94" s="29"/>
      <c r="D94" s="170" t="s">
        <v>14</v>
      </c>
      <c r="E94" s="152">
        <v>3023526</v>
      </c>
      <c r="F94" s="152">
        <f>SUM(F95)</f>
        <v>4000</v>
      </c>
      <c r="G94" s="152">
        <f>SUM(G95)</f>
        <v>0</v>
      </c>
      <c r="H94" s="152">
        <f t="shared" ref="H94:H95" si="17">SUM(E94+F94-G94)</f>
        <v>3027526</v>
      </c>
    </row>
    <row r="95" spans="1:8" s="18" customFormat="1" ht="12" customHeight="1" x14ac:dyDescent="0.2">
      <c r="A95" s="34"/>
      <c r="B95" s="35"/>
      <c r="C95" s="53">
        <v>4010</v>
      </c>
      <c r="D95" s="43" t="s">
        <v>30</v>
      </c>
      <c r="E95" s="57">
        <v>2084085</v>
      </c>
      <c r="F95" s="57">
        <v>4000</v>
      </c>
      <c r="G95" s="57"/>
      <c r="H95" s="44">
        <f t="shared" si="17"/>
        <v>2088085</v>
      </c>
    </row>
    <row r="96" spans="1:8" s="18" customFormat="1" ht="12" customHeight="1" x14ac:dyDescent="0.2">
      <c r="A96" s="34"/>
      <c r="B96" s="39">
        <v>80149</v>
      </c>
      <c r="C96" s="59"/>
      <c r="D96" s="61" t="s">
        <v>175</v>
      </c>
      <c r="E96" s="47"/>
      <c r="F96" s="47"/>
      <c r="G96" s="47"/>
      <c r="H96" s="47"/>
    </row>
    <row r="97" spans="1:8" s="18" customFormat="1" ht="12" customHeight="1" x14ac:dyDescent="0.2">
      <c r="A97" s="34"/>
      <c r="B97" s="39"/>
      <c r="C97" s="59"/>
      <c r="D97" s="61" t="s">
        <v>176</v>
      </c>
      <c r="E97" s="47"/>
      <c r="F97" s="47"/>
      <c r="G97" s="47"/>
      <c r="H97" s="47"/>
    </row>
    <row r="98" spans="1:8" s="18" customFormat="1" ht="12" customHeight="1" x14ac:dyDescent="0.2">
      <c r="A98" s="34"/>
      <c r="B98" s="39"/>
      <c r="C98" s="59"/>
      <c r="D98" s="61" t="s">
        <v>177</v>
      </c>
      <c r="E98" s="47"/>
      <c r="F98" s="47"/>
      <c r="G98" s="47"/>
      <c r="H98" s="47"/>
    </row>
    <row r="99" spans="1:8" s="18" customFormat="1" ht="12" customHeight="1" x14ac:dyDescent="0.2">
      <c r="A99" s="34"/>
      <c r="B99" s="39"/>
      <c r="C99" s="29"/>
      <c r="D99" s="40" t="s">
        <v>178</v>
      </c>
      <c r="E99" s="41">
        <v>3899617</v>
      </c>
      <c r="F99" s="42">
        <f>SUM(F100)</f>
        <v>500</v>
      </c>
      <c r="G99" s="42">
        <f>SUM(G100)</f>
        <v>500</v>
      </c>
      <c r="H99" s="41">
        <f>SUM(E99+F99-G99)</f>
        <v>3899617</v>
      </c>
    </row>
    <row r="100" spans="1:8" s="18" customFormat="1" ht="12" customHeight="1" x14ac:dyDescent="0.2">
      <c r="A100" s="34"/>
      <c r="B100" s="35"/>
      <c r="C100" s="29"/>
      <c r="D100" s="170" t="s">
        <v>14</v>
      </c>
      <c r="E100" s="152">
        <v>1758710</v>
      </c>
      <c r="F100" s="152">
        <f>SUM(F101:F102)</f>
        <v>500</v>
      </c>
      <c r="G100" s="152">
        <f>SUM(G101:G102)</f>
        <v>500</v>
      </c>
      <c r="H100" s="152">
        <f t="shared" ref="H100:H102" si="18">SUM(E100+F100-G100)</f>
        <v>1758710</v>
      </c>
    </row>
    <row r="101" spans="1:8" s="18" customFormat="1" ht="12" customHeight="1" x14ac:dyDescent="0.2">
      <c r="A101" s="34"/>
      <c r="B101" s="35"/>
      <c r="C101" s="53">
        <v>4240</v>
      </c>
      <c r="D101" s="43" t="s">
        <v>29</v>
      </c>
      <c r="E101" s="45">
        <v>56227</v>
      </c>
      <c r="F101" s="45"/>
      <c r="G101" s="47">
        <v>500</v>
      </c>
      <c r="H101" s="47">
        <f t="shared" si="18"/>
        <v>55727</v>
      </c>
    </row>
    <row r="102" spans="1:8" s="18" customFormat="1" ht="12" customHeight="1" x14ac:dyDescent="0.2">
      <c r="A102" s="34"/>
      <c r="B102" s="35"/>
      <c r="C102" s="53">
        <v>4300</v>
      </c>
      <c r="D102" s="43" t="s">
        <v>27</v>
      </c>
      <c r="E102" s="45">
        <v>1210</v>
      </c>
      <c r="F102" s="45">
        <v>500</v>
      </c>
      <c r="G102" s="47"/>
      <c r="H102" s="47">
        <f t="shared" si="18"/>
        <v>1710</v>
      </c>
    </row>
    <row r="103" spans="1:8" s="18" customFormat="1" ht="12" customHeight="1" x14ac:dyDescent="0.2">
      <c r="A103" s="34"/>
      <c r="B103" s="39">
        <v>80150</v>
      </c>
      <c r="C103" s="59"/>
      <c r="D103" s="61" t="s">
        <v>175</v>
      </c>
      <c r="E103" s="47"/>
      <c r="F103" s="47"/>
      <c r="G103" s="47"/>
      <c r="H103" s="47"/>
    </row>
    <row r="104" spans="1:8" s="18" customFormat="1" ht="12" customHeight="1" x14ac:dyDescent="0.2">
      <c r="A104" s="34"/>
      <c r="B104" s="39"/>
      <c r="C104" s="59"/>
      <c r="D104" s="61" t="s">
        <v>179</v>
      </c>
      <c r="E104" s="47"/>
      <c r="F104" s="47"/>
      <c r="G104" s="47"/>
      <c r="H104" s="47"/>
    </row>
    <row r="105" spans="1:8" s="18" customFormat="1" ht="12" customHeight="1" x14ac:dyDescent="0.2">
      <c r="A105" s="34"/>
      <c r="B105" s="39"/>
      <c r="C105" s="29"/>
      <c r="D105" s="40" t="s">
        <v>180</v>
      </c>
      <c r="E105" s="41">
        <v>8642301</v>
      </c>
      <c r="F105" s="42">
        <f>SUM(F106)</f>
        <v>1000</v>
      </c>
      <c r="G105" s="42">
        <f>SUM(G106)</f>
        <v>0</v>
      </c>
      <c r="H105" s="41">
        <f>SUM(E105+F105-G105)</f>
        <v>8643301</v>
      </c>
    </row>
    <row r="106" spans="1:8" s="18" customFormat="1" ht="12" customHeight="1" x14ac:dyDescent="0.2">
      <c r="A106" s="34"/>
      <c r="B106" s="35"/>
      <c r="C106" s="29"/>
      <c r="D106" s="170" t="s">
        <v>14</v>
      </c>
      <c r="E106" s="152">
        <v>8504162</v>
      </c>
      <c r="F106" s="152">
        <f>SUM(F107:F107)</f>
        <v>1000</v>
      </c>
      <c r="G106" s="152">
        <f>SUM(G107:G107)</f>
        <v>0</v>
      </c>
      <c r="H106" s="152">
        <f t="shared" ref="H106:H107" si="19">SUM(E106+F106-G106)</f>
        <v>8505162</v>
      </c>
    </row>
    <row r="107" spans="1:8" s="18" customFormat="1" ht="12" customHeight="1" x14ac:dyDescent="0.2">
      <c r="A107" s="34"/>
      <c r="B107" s="35"/>
      <c r="C107" s="53">
        <v>3020</v>
      </c>
      <c r="D107" s="43" t="s">
        <v>169</v>
      </c>
      <c r="E107" s="45">
        <v>0</v>
      </c>
      <c r="F107" s="45">
        <v>1000</v>
      </c>
      <c r="G107" s="47"/>
      <c r="H107" s="47">
        <f t="shared" si="19"/>
        <v>1000</v>
      </c>
    </row>
    <row r="108" spans="1:8" s="18" customFormat="1" ht="12" customHeight="1" x14ac:dyDescent="0.2">
      <c r="A108" s="34"/>
      <c r="B108" s="39">
        <v>80195</v>
      </c>
      <c r="C108" s="29"/>
      <c r="D108" s="40" t="s">
        <v>19</v>
      </c>
      <c r="E108" s="41">
        <v>36254642.689999998</v>
      </c>
      <c r="F108" s="42">
        <f>SUM(F109,F112,F119)</f>
        <v>259600</v>
      </c>
      <c r="G108" s="42">
        <f>SUM(G109,G112,G119)</f>
        <v>657600</v>
      </c>
      <c r="H108" s="41">
        <f>SUM(E108+F108-G108)</f>
        <v>35856642.689999998</v>
      </c>
    </row>
    <row r="109" spans="1:8" s="18" customFormat="1" ht="12" customHeight="1" x14ac:dyDescent="0.2">
      <c r="A109" s="34"/>
      <c r="B109" s="39"/>
      <c r="C109" s="150"/>
      <c r="D109" s="171" t="s">
        <v>181</v>
      </c>
      <c r="E109" s="152">
        <v>1268114</v>
      </c>
      <c r="F109" s="152">
        <f>SUM(F110:F110)</f>
        <v>0</v>
      </c>
      <c r="G109" s="152">
        <f>SUM(G110:G110)</f>
        <v>398000</v>
      </c>
      <c r="H109" s="152">
        <f t="shared" ref="H109:H110" si="20">SUM(E109+F109-G109)</f>
        <v>870114</v>
      </c>
    </row>
    <row r="110" spans="1:8" s="18" customFormat="1" ht="12" customHeight="1" x14ac:dyDescent="0.2">
      <c r="A110" s="34"/>
      <c r="B110" s="39"/>
      <c r="C110" s="53">
        <v>4010</v>
      </c>
      <c r="D110" s="43" t="s">
        <v>30</v>
      </c>
      <c r="E110" s="57">
        <v>499959</v>
      </c>
      <c r="F110" s="57"/>
      <c r="G110" s="57">
        <v>398000</v>
      </c>
      <c r="H110" s="44">
        <f t="shared" si="20"/>
        <v>101959</v>
      </c>
    </row>
    <row r="111" spans="1:8" s="18" customFormat="1" ht="12" customHeight="1" x14ac:dyDescent="0.2">
      <c r="A111" s="34"/>
      <c r="B111" s="39"/>
      <c r="C111" s="151"/>
      <c r="D111" s="56" t="s">
        <v>182</v>
      </c>
      <c r="E111" s="45"/>
      <c r="F111" s="47"/>
      <c r="G111" s="47"/>
      <c r="H111" s="45"/>
    </row>
    <row r="112" spans="1:8" s="18" customFormat="1" ht="12" customHeight="1" x14ac:dyDescent="0.2">
      <c r="A112" s="34"/>
      <c r="B112" s="39"/>
      <c r="C112" s="150"/>
      <c r="D112" s="172" t="s">
        <v>183</v>
      </c>
      <c r="E112" s="152">
        <v>247652.31</v>
      </c>
      <c r="F112" s="152">
        <f>SUM(F113:F116)</f>
        <v>9600</v>
      </c>
      <c r="G112" s="152">
        <f>SUM(G113:G116)</f>
        <v>9600</v>
      </c>
      <c r="H112" s="152">
        <f t="shared" ref="H112:H116" si="21">SUM(E112+F112-G112)</f>
        <v>247652.31</v>
      </c>
    </row>
    <row r="113" spans="1:8" s="18" customFormat="1" ht="12" customHeight="1" x14ac:dyDescent="0.2">
      <c r="A113" s="34"/>
      <c r="B113" s="39"/>
      <c r="C113" s="53">
        <v>4177</v>
      </c>
      <c r="D113" s="43" t="s">
        <v>34</v>
      </c>
      <c r="E113" s="57">
        <v>0</v>
      </c>
      <c r="F113" s="57">
        <v>8160</v>
      </c>
      <c r="G113" s="57"/>
      <c r="H113" s="44">
        <f t="shared" si="21"/>
        <v>8160</v>
      </c>
    </row>
    <row r="114" spans="1:8" s="18" customFormat="1" ht="12" customHeight="1" x14ac:dyDescent="0.2">
      <c r="A114" s="34"/>
      <c r="B114" s="39"/>
      <c r="C114" s="53">
        <v>4179</v>
      </c>
      <c r="D114" s="43" t="s">
        <v>34</v>
      </c>
      <c r="E114" s="57">
        <v>0</v>
      </c>
      <c r="F114" s="57">
        <v>1440</v>
      </c>
      <c r="G114" s="57"/>
      <c r="H114" s="44">
        <f t="shared" si="21"/>
        <v>1440</v>
      </c>
    </row>
    <row r="115" spans="1:8" s="18" customFormat="1" ht="12" customHeight="1" x14ac:dyDescent="0.2">
      <c r="A115" s="34"/>
      <c r="B115" s="39"/>
      <c r="C115" s="53">
        <v>4247</v>
      </c>
      <c r="D115" s="43" t="s">
        <v>29</v>
      </c>
      <c r="E115" s="57">
        <v>27477.31</v>
      </c>
      <c r="F115" s="57"/>
      <c r="G115" s="57">
        <v>8160</v>
      </c>
      <c r="H115" s="44">
        <f t="shared" si="21"/>
        <v>19317.310000000001</v>
      </c>
    </row>
    <row r="116" spans="1:8" s="18" customFormat="1" ht="12" customHeight="1" x14ac:dyDescent="0.2">
      <c r="A116" s="50"/>
      <c r="B116" s="51"/>
      <c r="C116" s="149">
        <v>4249</v>
      </c>
      <c r="D116" s="40" t="s">
        <v>29</v>
      </c>
      <c r="E116" s="63">
        <v>4849</v>
      </c>
      <c r="F116" s="63"/>
      <c r="G116" s="63">
        <v>1440</v>
      </c>
      <c r="H116" s="66">
        <f t="shared" si="21"/>
        <v>3409</v>
      </c>
    </row>
    <row r="117" spans="1:8" s="18" customFormat="1" ht="12" customHeight="1" x14ac:dyDescent="0.2">
      <c r="A117" s="34"/>
      <c r="B117" s="39"/>
      <c r="C117" s="39"/>
      <c r="D117" s="56" t="s">
        <v>184</v>
      </c>
      <c r="E117" s="57"/>
      <c r="F117" s="57"/>
      <c r="G117" s="57"/>
      <c r="H117" s="44"/>
    </row>
    <row r="118" spans="1:8" s="18" customFormat="1" ht="12" customHeight="1" x14ac:dyDescent="0.2">
      <c r="A118" s="34"/>
      <c r="B118" s="39"/>
      <c r="C118" s="151"/>
      <c r="D118" s="56" t="s">
        <v>185</v>
      </c>
      <c r="E118" s="45"/>
      <c r="F118" s="47"/>
      <c r="G118" s="47"/>
      <c r="H118" s="45"/>
    </row>
    <row r="119" spans="1:8" s="18" customFormat="1" ht="12" customHeight="1" x14ac:dyDescent="0.2">
      <c r="A119" s="34"/>
      <c r="B119" s="39"/>
      <c r="C119" s="150"/>
      <c r="D119" s="172" t="s">
        <v>186</v>
      </c>
      <c r="E119" s="152">
        <v>899824</v>
      </c>
      <c r="F119" s="152">
        <f>SUM(F120:F123)</f>
        <v>250000</v>
      </c>
      <c r="G119" s="152">
        <f>SUM(G120:G123)</f>
        <v>250000</v>
      </c>
      <c r="H119" s="152">
        <f t="shared" ref="H119:H123" si="22">SUM(E119+F119-G119)</f>
        <v>899824</v>
      </c>
    </row>
    <row r="120" spans="1:8" s="18" customFormat="1" ht="12" customHeight="1" x14ac:dyDescent="0.2">
      <c r="A120" s="34"/>
      <c r="B120" s="39"/>
      <c r="C120" s="59" t="s">
        <v>187</v>
      </c>
      <c r="D120" s="67" t="s">
        <v>36</v>
      </c>
      <c r="E120" s="57"/>
      <c r="F120" s="57"/>
      <c r="G120" s="57"/>
      <c r="H120" s="44"/>
    </row>
    <row r="121" spans="1:8" s="18" customFormat="1" ht="12" customHeight="1" x14ac:dyDescent="0.2">
      <c r="A121" s="34"/>
      <c r="B121" s="39"/>
      <c r="C121" s="59"/>
      <c r="D121" s="67" t="s">
        <v>37</v>
      </c>
      <c r="E121" s="57"/>
      <c r="F121" s="57"/>
      <c r="G121" s="57"/>
      <c r="H121" s="44"/>
    </row>
    <row r="122" spans="1:8" s="18" customFormat="1" ht="12" customHeight="1" x14ac:dyDescent="0.2">
      <c r="A122" s="34"/>
      <c r="B122" s="39"/>
      <c r="C122" s="59"/>
      <c r="D122" s="67" t="s">
        <v>38</v>
      </c>
      <c r="E122" s="57">
        <v>0</v>
      </c>
      <c r="F122" s="57">
        <v>250000</v>
      </c>
      <c r="G122" s="57"/>
      <c r="H122" s="44">
        <f t="shared" si="22"/>
        <v>250000</v>
      </c>
    </row>
    <row r="123" spans="1:8" s="18" customFormat="1" ht="12" customHeight="1" x14ac:dyDescent="0.2">
      <c r="A123" s="34"/>
      <c r="B123" s="39"/>
      <c r="C123" s="53">
        <v>4307</v>
      </c>
      <c r="D123" s="43" t="s">
        <v>27</v>
      </c>
      <c r="E123" s="57">
        <v>260224</v>
      </c>
      <c r="F123" s="57"/>
      <c r="G123" s="57">
        <v>250000</v>
      </c>
      <c r="H123" s="44">
        <f t="shared" si="22"/>
        <v>10224</v>
      </c>
    </row>
    <row r="124" spans="1:8" s="18" customFormat="1" ht="12" customHeight="1" thickBot="1" x14ac:dyDescent="0.25">
      <c r="A124" s="34">
        <v>854</v>
      </c>
      <c r="B124" s="35"/>
      <c r="C124" s="36"/>
      <c r="D124" s="37" t="s">
        <v>23</v>
      </c>
      <c r="E124" s="33">
        <v>19645738</v>
      </c>
      <c r="F124" s="38">
        <f>SUM(F125,F131,F134,F139)</f>
        <v>80000</v>
      </c>
      <c r="G124" s="38">
        <f>SUM(G125,G131,G134,G139)</f>
        <v>39000</v>
      </c>
      <c r="H124" s="33">
        <f t="shared" ref="H124" si="23">SUM(E124+F124-G124)</f>
        <v>19686738</v>
      </c>
    </row>
    <row r="125" spans="1:8" s="18" customFormat="1" ht="12" customHeight="1" thickTop="1" x14ac:dyDescent="0.2">
      <c r="A125" s="34"/>
      <c r="B125" s="39">
        <v>85401</v>
      </c>
      <c r="C125" s="53"/>
      <c r="D125" s="52" t="s">
        <v>188</v>
      </c>
      <c r="E125" s="41">
        <v>5048413</v>
      </c>
      <c r="F125" s="42">
        <f>SUM(F126)</f>
        <v>45000</v>
      </c>
      <c r="G125" s="42">
        <f>SUM(G126)</f>
        <v>0</v>
      </c>
      <c r="H125" s="41">
        <f>SUM(E125+F125-G125)</f>
        <v>5093413</v>
      </c>
    </row>
    <row r="126" spans="1:8" s="18" customFormat="1" ht="12" customHeight="1" x14ac:dyDescent="0.2">
      <c r="A126" s="34"/>
      <c r="B126" s="39"/>
      <c r="C126" s="29"/>
      <c r="D126" s="170" t="s">
        <v>14</v>
      </c>
      <c r="E126" s="152">
        <v>5048413</v>
      </c>
      <c r="F126" s="46">
        <f>SUM(F127:F129)</f>
        <v>45000</v>
      </c>
      <c r="G126" s="46">
        <f>SUM(G127:G129)</f>
        <v>0</v>
      </c>
      <c r="H126" s="168">
        <f>SUM(E126+F126-G126)</f>
        <v>5093413</v>
      </c>
    </row>
    <row r="127" spans="1:8" s="18" customFormat="1" ht="12" customHeight="1" x14ac:dyDescent="0.2">
      <c r="A127" s="34"/>
      <c r="B127" s="39"/>
      <c r="C127" s="53">
        <v>4010</v>
      </c>
      <c r="D127" s="43" t="s">
        <v>30</v>
      </c>
      <c r="E127" s="45">
        <v>3680023</v>
      </c>
      <c r="F127" s="44">
        <f>4000+34000</f>
        <v>38000</v>
      </c>
      <c r="G127" s="44"/>
      <c r="H127" s="47">
        <f t="shared" ref="H127:H129" si="24">SUM(E127+F127-G127)</f>
        <v>3718023</v>
      </c>
    </row>
    <row r="128" spans="1:8" s="18" customFormat="1" ht="12" customHeight="1" x14ac:dyDescent="0.2">
      <c r="A128" s="34"/>
      <c r="B128" s="39"/>
      <c r="C128" s="53">
        <v>4110</v>
      </c>
      <c r="D128" s="43" t="s">
        <v>33</v>
      </c>
      <c r="E128" s="45">
        <v>679432</v>
      </c>
      <c r="F128" s="44">
        <v>6000</v>
      </c>
      <c r="G128" s="44"/>
      <c r="H128" s="47">
        <f t="shared" si="24"/>
        <v>685432</v>
      </c>
    </row>
    <row r="129" spans="1:8" s="18" customFormat="1" ht="12" customHeight="1" x14ac:dyDescent="0.2">
      <c r="A129" s="34"/>
      <c r="B129" s="39"/>
      <c r="C129" s="53">
        <v>4120</v>
      </c>
      <c r="D129" s="43" t="s">
        <v>31</v>
      </c>
      <c r="E129" s="45">
        <v>89314</v>
      </c>
      <c r="F129" s="44">
        <v>1000</v>
      </c>
      <c r="G129" s="44"/>
      <c r="H129" s="47">
        <f t="shared" si="24"/>
        <v>90314</v>
      </c>
    </row>
    <row r="130" spans="1:8" s="18" customFormat="1" ht="12" customHeight="1" x14ac:dyDescent="0.2">
      <c r="A130" s="34"/>
      <c r="B130" s="53">
        <v>85406</v>
      </c>
      <c r="C130" s="53"/>
      <c r="D130" s="43" t="s">
        <v>189</v>
      </c>
      <c r="E130" s="45"/>
      <c r="F130" s="44"/>
      <c r="G130" s="44"/>
      <c r="H130" s="57"/>
    </row>
    <row r="131" spans="1:8" s="18" customFormat="1" ht="12" customHeight="1" x14ac:dyDescent="0.2">
      <c r="A131" s="34"/>
      <c r="B131" s="53"/>
      <c r="C131" s="29"/>
      <c r="D131" s="52" t="s">
        <v>190</v>
      </c>
      <c r="E131" s="41">
        <v>3968979</v>
      </c>
      <c r="F131" s="42">
        <f>SUM(F132)</f>
        <v>18000</v>
      </c>
      <c r="G131" s="42">
        <f>SUM(G132)</f>
        <v>0</v>
      </c>
      <c r="H131" s="41">
        <f t="shared" ref="H131:H138" si="25">SUM(E131+F131-G131)</f>
        <v>3986979</v>
      </c>
    </row>
    <row r="132" spans="1:8" s="18" customFormat="1" ht="12" customHeight="1" x14ac:dyDescent="0.2">
      <c r="A132" s="34"/>
      <c r="B132" s="35"/>
      <c r="C132" s="29"/>
      <c r="D132" s="170" t="s">
        <v>14</v>
      </c>
      <c r="E132" s="152">
        <v>3773493</v>
      </c>
      <c r="F132" s="46">
        <f>SUM(F133:F133)</f>
        <v>18000</v>
      </c>
      <c r="G132" s="46">
        <f>SUM(G133:G133)</f>
        <v>0</v>
      </c>
      <c r="H132" s="168">
        <f t="shared" si="25"/>
        <v>3791493</v>
      </c>
    </row>
    <row r="133" spans="1:8" s="18" customFormat="1" ht="12" customHeight="1" x14ac:dyDescent="0.2">
      <c r="A133" s="34"/>
      <c r="B133" s="35"/>
      <c r="C133" s="53">
        <v>4010</v>
      </c>
      <c r="D133" s="43" t="s">
        <v>30</v>
      </c>
      <c r="E133" s="45">
        <v>2676195</v>
      </c>
      <c r="F133" s="44">
        <v>18000</v>
      </c>
      <c r="G133" s="44"/>
      <c r="H133" s="47">
        <f t="shared" si="25"/>
        <v>2694195</v>
      </c>
    </row>
    <row r="134" spans="1:8" s="18" customFormat="1" ht="12" customHeight="1" x14ac:dyDescent="0.2">
      <c r="A134" s="34"/>
      <c r="B134" s="39">
        <v>85410</v>
      </c>
      <c r="C134" s="29"/>
      <c r="D134" s="52" t="s">
        <v>144</v>
      </c>
      <c r="E134" s="41">
        <v>3220004</v>
      </c>
      <c r="F134" s="41">
        <f>SUM(F135)</f>
        <v>10000</v>
      </c>
      <c r="G134" s="41">
        <f>SUM(G135)</f>
        <v>39000</v>
      </c>
      <c r="H134" s="41">
        <f t="shared" si="25"/>
        <v>3191004</v>
      </c>
    </row>
    <row r="135" spans="1:8" s="18" customFormat="1" ht="12" customHeight="1" x14ac:dyDescent="0.2">
      <c r="A135" s="34"/>
      <c r="B135" s="39"/>
      <c r="C135" s="29"/>
      <c r="D135" s="170" t="s">
        <v>14</v>
      </c>
      <c r="E135" s="152">
        <v>2315379</v>
      </c>
      <c r="F135" s="152">
        <f>SUM(F136:F138)</f>
        <v>10000</v>
      </c>
      <c r="G135" s="152">
        <f>SUM(G136:G138)</f>
        <v>39000</v>
      </c>
      <c r="H135" s="168">
        <f t="shared" si="25"/>
        <v>2286379</v>
      </c>
    </row>
    <row r="136" spans="1:8" s="18" customFormat="1" ht="12" customHeight="1" x14ac:dyDescent="0.2">
      <c r="A136" s="34"/>
      <c r="B136" s="56"/>
      <c r="C136" s="53">
        <v>4010</v>
      </c>
      <c r="D136" s="43" t="s">
        <v>30</v>
      </c>
      <c r="E136" s="57">
        <v>1344430</v>
      </c>
      <c r="F136" s="57">
        <v>10000</v>
      </c>
      <c r="G136" s="57"/>
      <c r="H136" s="47">
        <f t="shared" si="25"/>
        <v>1354430</v>
      </c>
    </row>
    <row r="137" spans="1:8" s="18" customFormat="1" ht="12" customHeight="1" x14ac:dyDescent="0.2">
      <c r="A137" s="34"/>
      <c r="B137" s="56"/>
      <c r="C137" s="53">
        <v>4270</v>
      </c>
      <c r="D137" s="43" t="s">
        <v>191</v>
      </c>
      <c r="E137" s="57">
        <v>178000</v>
      </c>
      <c r="F137" s="57"/>
      <c r="G137" s="57">
        <v>38000</v>
      </c>
      <c r="H137" s="47">
        <f t="shared" si="25"/>
        <v>140000</v>
      </c>
    </row>
    <row r="138" spans="1:8" s="18" customFormat="1" ht="12" customHeight="1" x14ac:dyDescent="0.2">
      <c r="A138" s="34"/>
      <c r="B138" s="56"/>
      <c r="C138" s="53">
        <v>4710</v>
      </c>
      <c r="D138" s="61" t="s">
        <v>35</v>
      </c>
      <c r="E138" s="57">
        <v>5558</v>
      </c>
      <c r="F138" s="57"/>
      <c r="G138" s="57">
        <v>1000</v>
      </c>
      <c r="H138" s="47">
        <f t="shared" si="25"/>
        <v>4558</v>
      </c>
    </row>
    <row r="139" spans="1:8" s="18" customFormat="1" ht="12" customHeight="1" x14ac:dyDescent="0.2">
      <c r="A139" s="34"/>
      <c r="B139" s="39">
        <v>85420</v>
      </c>
      <c r="C139" s="53"/>
      <c r="D139" s="52" t="s">
        <v>192</v>
      </c>
      <c r="E139" s="41">
        <v>4663193</v>
      </c>
      <c r="F139" s="41">
        <f>SUM(F140)</f>
        <v>7000</v>
      </c>
      <c r="G139" s="41">
        <f>SUM(G140)</f>
        <v>0</v>
      </c>
      <c r="H139" s="41">
        <f>SUM(E139+F139-G139)</f>
        <v>4670193</v>
      </c>
    </row>
    <row r="140" spans="1:8" s="18" customFormat="1" ht="12" customHeight="1" x14ac:dyDescent="0.2">
      <c r="A140" s="34"/>
      <c r="B140" s="39"/>
      <c r="C140" s="29"/>
      <c r="D140" s="170" t="s">
        <v>14</v>
      </c>
      <c r="E140" s="152">
        <v>4663193</v>
      </c>
      <c r="F140" s="152">
        <f>SUM(F141:F142)</f>
        <v>7000</v>
      </c>
      <c r="G140" s="152">
        <f>SUM(G141:G142)</f>
        <v>0</v>
      </c>
      <c r="H140" s="168">
        <f>SUM(E140+F140-G140)</f>
        <v>4670193</v>
      </c>
    </row>
    <row r="141" spans="1:8" s="18" customFormat="1" ht="12" customHeight="1" x14ac:dyDescent="0.2">
      <c r="A141" s="34"/>
      <c r="B141" s="39"/>
      <c r="C141" s="53">
        <v>3020</v>
      </c>
      <c r="D141" s="43" t="s">
        <v>169</v>
      </c>
      <c r="E141" s="57">
        <v>5260</v>
      </c>
      <c r="F141" s="57">
        <v>1000</v>
      </c>
      <c r="G141" s="57"/>
      <c r="H141" s="47">
        <f t="shared" ref="H141:H142" si="26">SUM(E141+F141-G141)</f>
        <v>6260</v>
      </c>
    </row>
    <row r="142" spans="1:8" s="18" customFormat="1" ht="12" customHeight="1" x14ac:dyDescent="0.2">
      <c r="A142" s="34"/>
      <c r="B142" s="56"/>
      <c r="C142" s="53">
        <v>4010</v>
      </c>
      <c r="D142" s="43" t="s">
        <v>30</v>
      </c>
      <c r="E142" s="57">
        <v>2658192</v>
      </c>
      <c r="F142" s="57">
        <v>6000</v>
      </c>
      <c r="G142" s="57"/>
      <c r="H142" s="47">
        <f t="shared" si="26"/>
        <v>2664192</v>
      </c>
    </row>
    <row r="143" spans="1:8" s="18" customFormat="1" ht="23.25" customHeight="1" thickBot="1" x14ac:dyDescent="0.25">
      <c r="A143" s="27"/>
      <c r="B143" s="28"/>
      <c r="C143" s="29"/>
      <c r="D143" s="32" t="s">
        <v>193</v>
      </c>
      <c r="E143" s="33">
        <v>114875163.66</v>
      </c>
      <c r="F143" s="33">
        <f>SUM(F144,F155)</f>
        <v>7068.35</v>
      </c>
      <c r="G143" s="33">
        <f>SUM(G144,G155)</f>
        <v>468.27</v>
      </c>
      <c r="H143" s="33">
        <f t="shared" si="4"/>
        <v>114881763.73999999</v>
      </c>
    </row>
    <row r="144" spans="1:8" s="18" customFormat="1" ht="19.5" customHeight="1" thickTop="1" thickBot="1" x14ac:dyDescent="0.25">
      <c r="A144" s="34">
        <v>801</v>
      </c>
      <c r="B144" s="35"/>
      <c r="C144" s="36"/>
      <c r="D144" s="37" t="s">
        <v>12</v>
      </c>
      <c r="E144" s="33">
        <v>949404.61</v>
      </c>
      <c r="F144" s="33">
        <f>SUM(F147)</f>
        <v>2147.1</v>
      </c>
      <c r="G144" s="33">
        <f>SUM(G147)</f>
        <v>468.27</v>
      </c>
      <c r="H144" s="33">
        <f>SUM(E144+F144-G144)</f>
        <v>951083.44</v>
      </c>
    </row>
    <row r="145" spans="1:8" s="18" customFormat="1" ht="12" customHeight="1" thickTop="1" x14ac:dyDescent="0.2">
      <c r="A145" s="34"/>
      <c r="B145" s="39">
        <v>80153</v>
      </c>
      <c r="C145" s="36"/>
      <c r="D145" s="61" t="s">
        <v>148</v>
      </c>
      <c r="E145" s="54"/>
      <c r="F145" s="54"/>
      <c r="G145" s="54"/>
      <c r="H145" s="54"/>
    </row>
    <row r="146" spans="1:8" s="18" customFormat="1" ht="12" customHeight="1" x14ac:dyDescent="0.2">
      <c r="A146" s="34"/>
      <c r="B146" s="35"/>
      <c r="C146" s="36"/>
      <c r="D146" s="61" t="s">
        <v>149</v>
      </c>
      <c r="E146" s="54"/>
      <c r="F146" s="54"/>
      <c r="G146" s="54"/>
      <c r="H146" s="54"/>
    </row>
    <row r="147" spans="1:8" s="18" customFormat="1" ht="12" customHeight="1" x14ac:dyDescent="0.2">
      <c r="A147" s="35"/>
      <c r="B147" s="39"/>
      <c r="C147" s="29"/>
      <c r="D147" s="40" t="s">
        <v>150</v>
      </c>
      <c r="E147" s="41">
        <v>949404.61</v>
      </c>
      <c r="F147" s="41">
        <f>SUM(F148,F150)</f>
        <v>2147.1</v>
      </c>
      <c r="G147" s="41">
        <f>SUM(G148,G150)</f>
        <v>468.27</v>
      </c>
      <c r="H147" s="41">
        <f>SUM(E147+F147-G147)</f>
        <v>951083.44</v>
      </c>
    </row>
    <row r="148" spans="1:8" s="18" customFormat="1" ht="12" customHeight="1" x14ac:dyDescent="0.2">
      <c r="A148" s="27"/>
      <c r="B148" s="39"/>
      <c r="C148" s="29"/>
      <c r="D148" s="170" t="s">
        <v>14</v>
      </c>
      <c r="E148" s="168">
        <v>839041.43</v>
      </c>
      <c r="F148" s="169">
        <f>SUM(F149:F149)</f>
        <v>0</v>
      </c>
      <c r="G148" s="169">
        <f>SUM(G149:G149)</f>
        <v>468.27</v>
      </c>
      <c r="H148" s="168">
        <f>SUM(E148+F148-G148)</f>
        <v>838573.16</v>
      </c>
    </row>
    <row r="149" spans="1:8" s="18" customFormat="1" ht="12" customHeight="1" x14ac:dyDescent="0.2">
      <c r="A149" s="34"/>
      <c r="B149" s="28"/>
      <c r="C149" s="53">
        <v>4240</v>
      </c>
      <c r="D149" s="43" t="s">
        <v>29</v>
      </c>
      <c r="E149" s="45">
        <v>839041.43</v>
      </c>
      <c r="F149" s="47"/>
      <c r="G149" s="47">
        <v>468.27</v>
      </c>
      <c r="H149" s="45">
        <f>SUM(E149+F149-G149)</f>
        <v>838573.16</v>
      </c>
    </row>
    <row r="150" spans="1:8" s="18" customFormat="1" ht="12" customHeight="1" x14ac:dyDescent="0.2">
      <c r="A150" s="34"/>
      <c r="B150" s="28"/>
      <c r="C150" s="29"/>
      <c r="D150" s="171" t="s">
        <v>181</v>
      </c>
      <c r="E150" s="168">
        <v>110363.18</v>
      </c>
      <c r="F150" s="169">
        <f>SUM(F153:F154)</f>
        <v>2147.1</v>
      </c>
      <c r="G150" s="169">
        <f>SUM(G153:G154)</f>
        <v>0</v>
      </c>
      <c r="H150" s="168">
        <f>SUM(E150+F150-G150)</f>
        <v>112510.28</v>
      </c>
    </row>
    <row r="151" spans="1:8" s="18" customFormat="1" ht="12" customHeight="1" x14ac:dyDescent="0.2">
      <c r="A151" s="34"/>
      <c r="B151" s="28"/>
      <c r="C151" s="53">
        <v>2830</v>
      </c>
      <c r="D151" s="39" t="s">
        <v>194</v>
      </c>
      <c r="E151" s="45"/>
      <c r="F151" s="48"/>
      <c r="G151" s="47"/>
      <c r="H151" s="45"/>
    </row>
    <row r="152" spans="1:8" s="18" customFormat="1" ht="12" customHeight="1" x14ac:dyDescent="0.2">
      <c r="A152" s="34"/>
      <c r="B152" s="28"/>
      <c r="C152" s="53"/>
      <c r="D152" s="39" t="s">
        <v>195</v>
      </c>
      <c r="E152" s="45"/>
      <c r="F152" s="48"/>
      <c r="G152" s="47"/>
      <c r="H152" s="45"/>
    </row>
    <row r="153" spans="1:8" s="18" customFormat="1" ht="12" customHeight="1" x14ac:dyDescent="0.2">
      <c r="A153" s="34"/>
      <c r="B153" s="28"/>
      <c r="C153" s="53"/>
      <c r="D153" s="39" t="s">
        <v>196</v>
      </c>
      <c r="E153" s="45">
        <v>100963.17</v>
      </c>
      <c r="F153" s="47">
        <v>2130.48</v>
      </c>
      <c r="G153" s="47"/>
      <c r="H153" s="45">
        <f>SUM(E153+F153-G153)</f>
        <v>103093.65</v>
      </c>
    </row>
    <row r="154" spans="1:8" s="18" customFormat="1" ht="12" customHeight="1" x14ac:dyDescent="0.2">
      <c r="A154" s="34"/>
      <c r="B154" s="28"/>
      <c r="C154" s="58">
        <v>4210</v>
      </c>
      <c r="D154" s="61" t="s">
        <v>28</v>
      </c>
      <c r="E154" s="45">
        <v>9400.01</v>
      </c>
      <c r="F154" s="47">
        <v>16.62</v>
      </c>
      <c r="G154" s="48"/>
      <c r="H154" s="45">
        <f>SUM(E154+F154-G154)</f>
        <v>9416.630000000001</v>
      </c>
    </row>
    <row r="155" spans="1:8" s="18" customFormat="1" ht="12" customHeight="1" thickBot="1" x14ac:dyDescent="0.25">
      <c r="A155" s="34">
        <v>852</v>
      </c>
      <c r="B155" s="35"/>
      <c r="C155" s="36"/>
      <c r="D155" s="37" t="s">
        <v>20</v>
      </c>
      <c r="E155" s="38">
        <v>3038549.16</v>
      </c>
      <c r="F155" s="38">
        <f>SUM(F156)</f>
        <v>4921.25</v>
      </c>
      <c r="G155" s="38">
        <f>SUM(G156)</f>
        <v>0</v>
      </c>
      <c r="H155" s="38">
        <f>SUM(E155+F155-G155)</f>
        <v>3043470.41</v>
      </c>
    </row>
    <row r="156" spans="1:8" s="18" customFormat="1" ht="12" customHeight="1" thickTop="1" x14ac:dyDescent="0.2">
      <c r="A156" s="27"/>
      <c r="B156" s="39">
        <v>85215</v>
      </c>
      <c r="C156" s="29"/>
      <c r="D156" s="52" t="s">
        <v>21</v>
      </c>
      <c r="E156" s="41">
        <v>15915.16</v>
      </c>
      <c r="F156" s="42">
        <f t="shared" ref="F156:G156" si="27">SUM(F157)</f>
        <v>4921.25</v>
      </c>
      <c r="G156" s="42">
        <f t="shared" si="27"/>
        <v>0</v>
      </c>
      <c r="H156" s="41">
        <f>SUM(E156+F156-G156)</f>
        <v>20836.41</v>
      </c>
    </row>
    <row r="157" spans="1:8" s="18" customFormat="1" ht="12" customHeight="1" x14ac:dyDescent="0.2">
      <c r="A157" s="34"/>
      <c r="B157" s="39"/>
      <c r="C157" s="29"/>
      <c r="D157" s="170" t="s">
        <v>22</v>
      </c>
      <c r="E157" s="168">
        <v>15915.16</v>
      </c>
      <c r="F157" s="169">
        <f>SUM(F158:F160)</f>
        <v>4921.25</v>
      </c>
      <c r="G157" s="169">
        <f>SUM(G160)</f>
        <v>0</v>
      </c>
      <c r="H157" s="168">
        <f>SUM(E157+F157-G157)</f>
        <v>20836.41</v>
      </c>
    </row>
    <row r="158" spans="1:8" s="18" customFormat="1" ht="12" customHeight="1" x14ac:dyDescent="0.2">
      <c r="A158" s="34"/>
      <c r="B158" s="39"/>
      <c r="C158" s="53">
        <v>3110</v>
      </c>
      <c r="D158" s="43" t="s">
        <v>32</v>
      </c>
      <c r="E158" s="57">
        <v>15670.42</v>
      </c>
      <c r="F158" s="44">
        <v>4777.08</v>
      </c>
      <c r="G158" s="44"/>
      <c r="H158" s="44">
        <f t="shared" ref="H158:H159" si="28">SUM(E158+F158-G158)</f>
        <v>20447.5</v>
      </c>
    </row>
    <row r="159" spans="1:8" s="18" customFormat="1" ht="12" customHeight="1" x14ac:dyDescent="0.2">
      <c r="A159" s="34"/>
      <c r="B159" s="39"/>
      <c r="C159" s="53">
        <v>4210</v>
      </c>
      <c r="D159" s="43" t="s">
        <v>28</v>
      </c>
      <c r="E159" s="57">
        <v>97.89</v>
      </c>
      <c r="F159" s="44">
        <v>57.67</v>
      </c>
      <c r="G159" s="44"/>
      <c r="H159" s="44">
        <f t="shared" si="28"/>
        <v>155.56</v>
      </c>
    </row>
    <row r="160" spans="1:8" s="18" customFormat="1" ht="12" customHeight="1" x14ac:dyDescent="0.2">
      <c r="A160" s="34"/>
      <c r="B160" s="35"/>
      <c r="C160" s="56">
        <v>4300</v>
      </c>
      <c r="D160" s="61" t="s">
        <v>27</v>
      </c>
      <c r="E160" s="44">
        <v>146.85</v>
      </c>
      <c r="F160" s="44">
        <v>86.5</v>
      </c>
      <c r="G160" s="64"/>
      <c r="H160" s="44">
        <f>SUM(E160+F160-G160)</f>
        <v>233.35</v>
      </c>
    </row>
    <row r="161" spans="1:8" s="18" customFormat="1" ht="21" customHeight="1" thickBot="1" x14ac:dyDescent="0.25">
      <c r="A161" s="34"/>
      <c r="B161" s="39"/>
      <c r="C161" s="53"/>
      <c r="D161" s="32" t="s">
        <v>197</v>
      </c>
      <c r="E161" s="33">
        <v>19408121.649999999</v>
      </c>
      <c r="F161" s="33">
        <f>SUM(F162,F166)</f>
        <v>500</v>
      </c>
      <c r="G161" s="33">
        <f>SUM(G162,G166)</f>
        <v>1486.8500000000001</v>
      </c>
      <c r="H161" s="33">
        <f>SUM(E161+F161-G161)</f>
        <v>19407134.799999997</v>
      </c>
    </row>
    <row r="162" spans="1:8" s="18" customFormat="1" ht="21" customHeight="1" thickTop="1" thickBot="1" x14ac:dyDescent="0.25">
      <c r="A162" s="36" t="s">
        <v>157</v>
      </c>
      <c r="B162" s="35"/>
      <c r="C162" s="36"/>
      <c r="D162" s="37" t="s">
        <v>44</v>
      </c>
      <c r="E162" s="33">
        <v>956800</v>
      </c>
      <c r="F162" s="33">
        <f>SUM(F163)</f>
        <v>500</v>
      </c>
      <c r="G162" s="33">
        <f>SUM(G163)</f>
        <v>0</v>
      </c>
      <c r="H162" s="33">
        <f t="shared" ref="H162:H165" si="29">SUM(E162+F162-G162)</f>
        <v>957300</v>
      </c>
    </row>
    <row r="163" spans="1:8" s="18" customFormat="1" ht="12" customHeight="1" thickTop="1" x14ac:dyDescent="0.2">
      <c r="A163" s="36"/>
      <c r="B163" s="39">
        <v>71012</v>
      </c>
      <c r="C163" s="53"/>
      <c r="D163" s="40" t="s">
        <v>158</v>
      </c>
      <c r="E163" s="63">
        <v>373300</v>
      </c>
      <c r="F163" s="42">
        <f>SUM(F164)</f>
        <v>500</v>
      </c>
      <c r="G163" s="42">
        <f>SUM(G164)</f>
        <v>0</v>
      </c>
      <c r="H163" s="41">
        <f t="shared" si="29"/>
        <v>373800</v>
      </c>
    </row>
    <row r="164" spans="1:8" s="18" customFormat="1" ht="12" customHeight="1" x14ac:dyDescent="0.2">
      <c r="A164" s="22"/>
      <c r="B164" s="35"/>
      <c r="C164" s="29"/>
      <c r="D164" s="172" t="s">
        <v>198</v>
      </c>
      <c r="E164" s="173">
        <v>12000</v>
      </c>
      <c r="F164" s="46">
        <f>SUM(F165:F165)</f>
        <v>500</v>
      </c>
      <c r="G164" s="46">
        <f>SUM(G165:G165)</f>
        <v>0</v>
      </c>
      <c r="H164" s="152">
        <f t="shared" si="29"/>
        <v>12500</v>
      </c>
    </row>
    <row r="165" spans="1:8" s="18" customFormat="1" ht="12" customHeight="1" x14ac:dyDescent="0.2">
      <c r="A165" s="34"/>
      <c r="B165" s="39"/>
      <c r="C165" s="53">
        <v>4300</v>
      </c>
      <c r="D165" s="43" t="s">
        <v>27</v>
      </c>
      <c r="E165" s="57">
        <v>12000</v>
      </c>
      <c r="F165" s="57">
        <v>500</v>
      </c>
      <c r="G165" s="57"/>
      <c r="H165" s="47">
        <f t="shared" si="29"/>
        <v>12500</v>
      </c>
    </row>
    <row r="166" spans="1:8" s="18" customFormat="1" ht="12" customHeight="1" thickBot="1" x14ac:dyDescent="0.25">
      <c r="A166" s="34">
        <v>801</v>
      </c>
      <c r="B166" s="35"/>
      <c r="C166" s="36"/>
      <c r="D166" s="37" t="s">
        <v>12</v>
      </c>
      <c r="E166" s="33">
        <v>61302.25</v>
      </c>
      <c r="F166" s="33">
        <f>SUM(F169)</f>
        <v>0</v>
      </c>
      <c r="G166" s="33">
        <f>SUM(G169)</f>
        <v>1486.8500000000001</v>
      </c>
      <c r="H166" s="33">
        <f>SUM(E166+F166-G166)</f>
        <v>59815.4</v>
      </c>
    </row>
    <row r="167" spans="1:8" s="18" customFormat="1" ht="12" customHeight="1" thickTop="1" x14ac:dyDescent="0.2">
      <c r="A167" s="34"/>
      <c r="B167" s="39">
        <v>80153</v>
      </c>
      <c r="C167" s="36"/>
      <c r="D167" s="61" t="s">
        <v>148</v>
      </c>
      <c r="E167" s="54"/>
      <c r="F167" s="54"/>
      <c r="G167" s="54"/>
      <c r="H167" s="54"/>
    </row>
    <row r="168" spans="1:8" s="18" customFormat="1" ht="12" customHeight="1" x14ac:dyDescent="0.2">
      <c r="A168" s="34"/>
      <c r="B168" s="35"/>
      <c r="C168" s="36"/>
      <c r="D168" s="61" t="s">
        <v>149</v>
      </c>
      <c r="E168" s="54"/>
      <c r="F168" s="54"/>
      <c r="G168" s="54"/>
      <c r="H168" s="54"/>
    </row>
    <row r="169" spans="1:8" s="18" customFormat="1" ht="12" customHeight="1" x14ac:dyDescent="0.2">
      <c r="A169" s="35"/>
      <c r="B169" s="39"/>
      <c r="C169" s="29"/>
      <c r="D169" s="40" t="s">
        <v>150</v>
      </c>
      <c r="E169" s="41">
        <v>61302.25</v>
      </c>
      <c r="F169" s="41">
        <f>SUM(F170,F172)</f>
        <v>0</v>
      </c>
      <c r="G169" s="41">
        <f>SUM(G170,G172)</f>
        <v>1486.8500000000001</v>
      </c>
      <c r="H169" s="41">
        <f>SUM(E169+F169-G169)</f>
        <v>59815.4</v>
      </c>
    </row>
    <row r="170" spans="1:8" s="18" customFormat="1" ht="12" customHeight="1" x14ac:dyDescent="0.2">
      <c r="A170" s="27"/>
      <c r="B170" s="39"/>
      <c r="C170" s="29"/>
      <c r="D170" s="170" t="s">
        <v>14</v>
      </c>
      <c r="E170" s="168">
        <v>60695.33</v>
      </c>
      <c r="F170" s="169">
        <f>SUM(F171:F171)</f>
        <v>0</v>
      </c>
      <c r="G170" s="169">
        <f>SUM(G171:G171)</f>
        <v>1472.13</v>
      </c>
      <c r="H170" s="168">
        <f>SUM(E170+F170-G170)</f>
        <v>59223.200000000004</v>
      </c>
    </row>
    <row r="171" spans="1:8" s="18" customFormat="1" ht="12" customHeight="1" x14ac:dyDescent="0.2">
      <c r="A171" s="34"/>
      <c r="B171" s="28"/>
      <c r="C171" s="53">
        <v>4240</v>
      </c>
      <c r="D171" s="43" t="s">
        <v>29</v>
      </c>
      <c r="E171" s="45">
        <v>60695.33</v>
      </c>
      <c r="F171" s="47"/>
      <c r="G171" s="47">
        <v>1472.13</v>
      </c>
      <c r="H171" s="45">
        <f>SUM(E171+F171-G171)</f>
        <v>59223.200000000004</v>
      </c>
    </row>
    <row r="172" spans="1:8" s="18" customFormat="1" ht="12" customHeight="1" x14ac:dyDescent="0.2">
      <c r="A172" s="34"/>
      <c r="B172" s="28"/>
      <c r="C172" s="29"/>
      <c r="D172" s="171" t="s">
        <v>181</v>
      </c>
      <c r="E172" s="168">
        <v>606.91999999999996</v>
      </c>
      <c r="F172" s="169">
        <f>SUM(F173:F173)</f>
        <v>0</v>
      </c>
      <c r="G172" s="169">
        <f>SUM(G173:G173)</f>
        <v>14.72</v>
      </c>
      <c r="H172" s="168">
        <f>SUM(E172+F172-G172)</f>
        <v>592.19999999999993</v>
      </c>
    </row>
    <row r="173" spans="1:8" s="18" customFormat="1" ht="12" customHeight="1" x14ac:dyDescent="0.2">
      <c r="A173" s="34"/>
      <c r="B173" s="28"/>
      <c r="C173" s="58">
        <v>4210</v>
      </c>
      <c r="D173" s="61" t="s">
        <v>28</v>
      </c>
      <c r="E173" s="45">
        <v>606.91999999999996</v>
      </c>
      <c r="F173" s="47"/>
      <c r="G173" s="47">
        <v>14.72</v>
      </c>
      <c r="H173" s="45">
        <f>SUM(E173+F173-G173)</f>
        <v>592.19999999999993</v>
      </c>
    </row>
    <row r="174" spans="1:8" s="18" customFormat="1" ht="3.75" customHeight="1" x14ac:dyDescent="0.2">
      <c r="A174" s="68"/>
      <c r="B174" s="69"/>
      <c r="C174" s="70"/>
      <c r="D174" s="71"/>
      <c r="E174" s="41"/>
      <c r="F174" s="41"/>
      <c r="G174" s="41"/>
      <c r="H174" s="41"/>
    </row>
    <row r="175" spans="1:8" s="18" customFormat="1" ht="12.6" customHeight="1" x14ac:dyDescent="0.2">
      <c r="A175" s="72"/>
    </row>
    <row r="176" spans="1:8" s="18" customFormat="1" ht="12.6" customHeight="1" x14ac:dyDescent="0.2">
      <c r="A176" s="72"/>
    </row>
    <row r="177" spans="1:7" s="18" customFormat="1" ht="12.6" customHeight="1" x14ac:dyDescent="0.2">
      <c r="A177" s="72"/>
    </row>
    <row r="178" spans="1:7" s="18" customFormat="1" ht="12.6" customHeight="1" x14ac:dyDescent="0.2">
      <c r="A178" s="72"/>
    </row>
    <row r="179" spans="1:7" s="18" customFormat="1" ht="12.6" customHeight="1" x14ac:dyDescent="0.2">
      <c r="A179" s="72"/>
    </row>
    <row r="180" spans="1:7" s="18" customFormat="1" ht="12.6" customHeight="1" x14ac:dyDescent="0.2">
      <c r="A180" s="72"/>
    </row>
    <row r="181" spans="1:7" s="18" customFormat="1" ht="12.6" customHeight="1" x14ac:dyDescent="0.2">
      <c r="A181" s="72"/>
      <c r="E181" s="17"/>
      <c r="F181" s="17"/>
      <c r="G181" s="153"/>
    </row>
    <row r="182" spans="1:7" s="18" customFormat="1" ht="12.6" customHeight="1" x14ac:dyDescent="0.2">
      <c r="A182" s="72"/>
      <c r="E182" s="17"/>
      <c r="F182" s="17"/>
      <c r="G182" s="153"/>
    </row>
    <row r="183" spans="1:7" s="18" customFormat="1" ht="12.6" customHeight="1" x14ac:dyDescent="0.2">
      <c r="A183" s="72"/>
      <c r="E183" s="17"/>
      <c r="F183" s="17"/>
      <c r="G183" s="153"/>
    </row>
    <row r="184" spans="1:7" s="18" customFormat="1" ht="12.6" customHeight="1" x14ac:dyDescent="0.2">
      <c r="A184" s="72"/>
      <c r="E184" s="17"/>
      <c r="F184" s="17"/>
    </row>
    <row r="185" spans="1:7" s="18" customFormat="1" ht="12.6" customHeight="1" x14ac:dyDescent="0.2">
      <c r="A185" s="72"/>
    </row>
    <row r="186" spans="1:7" s="18" customFormat="1" ht="12.6" customHeight="1" x14ac:dyDescent="0.2">
      <c r="A186" s="72"/>
    </row>
    <row r="187" spans="1:7" s="18" customFormat="1" ht="12.6" customHeight="1" x14ac:dyDescent="0.2">
      <c r="A187" s="72"/>
    </row>
    <row r="188" spans="1:7" s="18" customFormat="1" ht="12.6" customHeight="1" x14ac:dyDescent="0.2">
      <c r="A188" s="72"/>
    </row>
    <row r="189" spans="1:7" s="18" customFormat="1" ht="12.6" customHeight="1" x14ac:dyDescent="0.2">
      <c r="A189" s="72"/>
    </row>
    <row r="190" spans="1:7" s="18" customFormat="1" ht="12.6" customHeight="1" x14ac:dyDescent="0.2">
      <c r="A190" s="72"/>
    </row>
    <row r="191" spans="1:7" s="18" customFormat="1" ht="12.6" customHeight="1" x14ac:dyDescent="0.2">
      <c r="A191" s="72"/>
    </row>
    <row r="192" spans="1:7" s="18" customFormat="1" ht="12.6" customHeight="1" x14ac:dyDescent="0.2">
      <c r="A192" s="72"/>
    </row>
    <row r="193" spans="1:1" s="18" customFormat="1" ht="12.6" customHeight="1" x14ac:dyDescent="0.2">
      <c r="A193" s="72"/>
    </row>
    <row r="194" spans="1:1" s="18" customFormat="1" ht="12.6" customHeight="1" x14ac:dyDescent="0.2">
      <c r="A194" s="72"/>
    </row>
    <row r="195" spans="1:1" s="18" customFormat="1" ht="12.6" customHeight="1" x14ac:dyDescent="0.2">
      <c r="A195" s="72"/>
    </row>
    <row r="196" spans="1:1" s="18" customFormat="1" ht="12.6" customHeight="1" x14ac:dyDescent="0.2">
      <c r="A196" s="72"/>
    </row>
    <row r="197" spans="1:1" s="18" customFormat="1" ht="12.6" customHeight="1" x14ac:dyDescent="0.2">
      <c r="A197" s="72"/>
    </row>
    <row r="198" spans="1:1" s="18" customFormat="1" ht="12.6" customHeight="1" x14ac:dyDescent="0.2">
      <c r="A198" s="72"/>
    </row>
    <row r="199" spans="1:1" s="18" customFormat="1" ht="12.6" customHeight="1" x14ac:dyDescent="0.2">
      <c r="A199" s="72"/>
    </row>
    <row r="200" spans="1:1" s="18" customFormat="1" ht="12.6" customHeight="1" x14ac:dyDescent="0.2">
      <c r="A200" s="72"/>
    </row>
    <row r="201" spans="1:1" s="18" customFormat="1" ht="12.6" customHeight="1" x14ac:dyDescent="0.2">
      <c r="A201" s="72"/>
    </row>
    <row r="202" spans="1:1" s="18" customFormat="1" ht="12.6" customHeight="1" x14ac:dyDescent="0.2">
      <c r="A202" s="72"/>
    </row>
    <row r="203" spans="1:1" s="18" customFormat="1" ht="12.6" customHeight="1" x14ac:dyDescent="0.2">
      <c r="A203" s="72"/>
    </row>
    <row r="204" spans="1:1" s="18" customFormat="1" ht="12.6" customHeight="1" x14ac:dyDescent="0.2">
      <c r="A204" s="72"/>
    </row>
    <row r="205" spans="1:1" s="18" customFormat="1" ht="12.6" customHeight="1" x14ac:dyDescent="0.2">
      <c r="A205" s="72"/>
    </row>
    <row r="206" spans="1:1" s="18" customFormat="1" ht="12.6" customHeight="1" x14ac:dyDescent="0.2">
      <c r="A206" s="72"/>
    </row>
    <row r="207" spans="1:1" s="18" customFormat="1" ht="12.6" customHeight="1" x14ac:dyDescent="0.2">
      <c r="A207" s="72"/>
    </row>
    <row r="208" spans="1:1" s="18" customFormat="1" ht="12.6" customHeight="1" x14ac:dyDescent="0.2">
      <c r="A208" s="72"/>
    </row>
    <row r="209" spans="1:1" s="18" customFormat="1" ht="12.6" customHeight="1" x14ac:dyDescent="0.2">
      <c r="A209" s="72"/>
    </row>
    <row r="210" spans="1:1" s="18" customFormat="1" ht="12.6" customHeight="1" x14ac:dyDescent="0.2">
      <c r="A210" s="72"/>
    </row>
    <row r="211" spans="1:1" s="18" customFormat="1" ht="12.6" customHeight="1" x14ac:dyDescent="0.2">
      <c r="A211" s="72"/>
    </row>
    <row r="212" spans="1:1" s="18" customFormat="1" ht="12.6" customHeight="1" x14ac:dyDescent="0.2">
      <c r="A212" s="72"/>
    </row>
    <row r="213" spans="1:1" s="18" customFormat="1" ht="12.2" customHeight="1" x14ac:dyDescent="0.2">
      <c r="A213" s="72"/>
    </row>
    <row r="214" spans="1:1" s="18" customFormat="1" ht="12.2" customHeight="1" x14ac:dyDescent="0.2">
      <c r="A214" s="72"/>
    </row>
    <row r="215" spans="1:1" s="18" customFormat="1" ht="12.2" customHeight="1" x14ac:dyDescent="0.2">
      <c r="A215" s="72"/>
    </row>
    <row r="216" spans="1:1" s="18" customFormat="1" ht="12.95" customHeight="1" x14ac:dyDescent="0.2">
      <c r="A216" s="72"/>
    </row>
    <row r="217" spans="1:1" s="18" customFormat="1" ht="12.95" customHeight="1" x14ac:dyDescent="0.2">
      <c r="A217" s="72"/>
    </row>
    <row r="218" spans="1:1" s="18" customFormat="1" ht="12.95" customHeight="1" x14ac:dyDescent="0.2">
      <c r="A218" s="72"/>
    </row>
    <row r="219" spans="1:1" s="18" customFormat="1" ht="12.95" customHeight="1" x14ac:dyDescent="0.2">
      <c r="A219" s="72"/>
    </row>
    <row r="220" spans="1:1" s="18" customFormat="1" ht="12.95" customHeight="1" x14ac:dyDescent="0.2">
      <c r="A220" s="72"/>
    </row>
    <row r="221" spans="1:1" s="18" customFormat="1" ht="12.95" customHeight="1" x14ac:dyDescent="0.2">
      <c r="A221" s="72"/>
    </row>
    <row r="222" spans="1:1" s="18" customFormat="1" ht="12.95" customHeight="1" x14ac:dyDescent="0.2">
      <c r="A222" s="72"/>
    </row>
    <row r="223" spans="1:1" s="18" customFormat="1" ht="12.95" customHeight="1" x14ac:dyDescent="0.2">
      <c r="A223" s="72"/>
    </row>
    <row r="224" spans="1:1" s="18" customFormat="1" ht="12.95" customHeight="1" x14ac:dyDescent="0.2">
      <c r="A224" s="72"/>
    </row>
    <row r="225" spans="1:1" s="18" customFormat="1" ht="12.95" customHeight="1" x14ac:dyDescent="0.2">
      <c r="A225" s="72"/>
    </row>
    <row r="226" spans="1:1" s="18" customFormat="1" ht="12.95" customHeight="1" x14ac:dyDescent="0.2">
      <c r="A226" s="72"/>
    </row>
    <row r="227" spans="1:1" s="18" customFormat="1" ht="12.95" customHeight="1" x14ac:dyDescent="0.2">
      <c r="A227" s="72"/>
    </row>
    <row r="228" spans="1:1" s="18" customFormat="1" ht="12.95" customHeight="1" x14ac:dyDescent="0.2">
      <c r="A228" s="72"/>
    </row>
    <row r="229" spans="1:1" s="18" customFormat="1" ht="12.95" customHeight="1" x14ac:dyDescent="0.2">
      <c r="A229" s="72"/>
    </row>
    <row r="230" spans="1:1" s="18" customFormat="1" ht="12.95" customHeight="1" x14ac:dyDescent="0.2">
      <c r="A230" s="72"/>
    </row>
    <row r="231" spans="1:1" s="18" customFormat="1" ht="12.95" customHeight="1" x14ac:dyDescent="0.2">
      <c r="A231" s="72"/>
    </row>
    <row r="232" spans="1:1" s="18" customFormat="1" ht="12.95" customHeight="1" x14ac:dyDescent="0.2">
      <c r="A232" s="72"/>
    </row>
    <row r="233" spans="1:1" s="18" customFormat="1" ht="12.95" customHeight="1" x14ac:dyDescent="0.2">
      <c r="A233" s="72"/>
    </row>
    <row r="234" spans="1:1" s="18" customFormat="1" ht="12.95" customHeight="1" x14ac:dyDescent="0.2">
      <c r="A234" s="72"/>
    </row>
    <row r="235" spans="1:1" s="18" customFormat="1" ht="12.95" customHeight="1" x14ac:dyDescent="0.2">
      <c r="A235" s="72"/>
    </row>
    <row r="236" spans="1:1" s="18" customFormat="1" ht="12.95" customHeight="1" x14ac:dyDescent="0.2">
      <c r="A236" s="72"/>
    </row>
    <row r="237" spans="1:1" s="18" customFormat="1" ht="12.95" customHeight="1" x14ac:dyDescent="0.2">
      <c r="A237" s="72"/>
    </row>
    <row r="238" spans="1:1" s="18" customFormat="1" ht="12.95" customHeight="1" x14ac:dyDescent="0.2">
      <c r="A238" s="72"/>
    </row>
    <row r="239" spans="1:1" s="18" customFormat="1" ht="12.95" customHeight="1" x14ac:dyDescent="0.2">
      <c r="A239" s="72"/>
    </row>
    <row r="240" spans="1:1" s="18" customFormat="1" ht="12.95" customHeight="1" x14ac:dyDescent="0.2">
      <c r="A240" s="72"/>
    </row>
    <row r="241" spans="1:1" s="18" customFormat="1" ht="12.95" customHeight="1" x14ac:dyDescent="0.2">
      <c r="A241" s="72"/>
    </row>
    <row r="242" spans="1:1" s="18" customFormat="1" ht="12.95" customHeight="1" x14ac:dyDescent="0.2">
      <c r="A242" s="72"/>
    </row>
    <row r="243" spans="1:1" s="18" customFormat="1" ht="12.95" customHeight="1" x14ac:dyDescent="0.2">
      <c r="A243" s="72"/>
    </row>
    <row r="244" spans="1:1" s="18" customFormat="1" ht="12.95" customHeight="1" x14ac:dyDescent="0.2">
      <c r="A244" s="72"/>
    </row>
    <row r="245" spans="1:1" s="18" customFormat="1" ht="12.95" customHeight="1" x14ac:dyDescent="0.2">
      <c r="A245" s="72"/>
    </row>
    <row r="246" spans="1:1" s="18" customFormat="1" ht="12.95" customHeight="1" x14ac:dyDescent="0.2">
      <c r="A246" s="72"/>
    </row>
    <row r="247" spans="1:1" s="18" customFormat="1" ht="12.95" customHeight="1" x14ac:dyDescent="0.2">
      <c r="A247" s="72"/>
    </row>
    <row r="248" spans="1:1" s="18" customFormat="1" ht="12.95" customHeight="1" x14ac:dyDescent="0.2">
      <c r="A248" s="72"/>
    </row>
    <row r="249" spans="1:1" s="18" customFormat="1" ht="12.95" customHeight="1" x14ac:dyDescent="0.2">
      <c r="A249" s="72"/>
    </row>
    <row r="250" spans="1:1" s="18" customFormat="1" ht="12.95" customHeight="1" x14ac:dyDescent="0.2"/>
    <row r="251" spans="1:1" s="18" customFormat="1" ht="12.95" customHeight="1" x14ac:dyDescent="0.2"/>
    <row r="252" spans="1:1" s="18" customFormat="1" ht="12.95" customHeight="1" x14ac:dyDescent="0.2"/>
    <row r="253" spans="1:1" s="18" customFormat="1" ht="12.95" customHeight="1" x14ac:dyDescent="0.2"/>
    <row r="254" spans="1:1" s="18" customFormat="1" ht="12.95" customHeight="1" x14ac:dyDescent="0.2"/>
    <row r="255" spans="1:1" s="18" customFormat="1" ht="12.95" customHeight="1" x14ac:dyDescent="0.2"/>
    <row r="256" spans="1:1" s="18" customFormat="1" ht="12.95" customHeight="1" x14ac:dyDescent="0.2"/>
    <row r="257" s="18" customFormat="1" ht="12.95" customHeight="1" x14ac:dyDescent="0.2"/>
    <row r="258" s="18" customFormat="1" ht="12.95" customHeight="1" x14ac:dyDescent="0.2"/>
    <row r="259" s="18" customFormat="1" ht="12.95" customHeight="1" x14ac:dyDescent="0.2"/>
    <row r="260" s="18" customFormat="1" ht="12.95" customHeight="1" x14ac:dyDescent="0.2"/>
    <row r="261" s="18" customFormat="1" ht="12.95" customHeight="1" x14ac:dyDescent="0.2"/>
    <row r="262" s="18" customFormat="1" ht="12.95" customHeight="1" x14ac:dyDescent="0.2"/>
    <row r="263" s="18" customFormat="1" ht="12.95" customHeight="1" x14ac:dyDescent="0.2"/>
    <row r="264" s="18" customFormat="1" ht="12.95" customHeight="1" x14ac:dyDescent="0.2"/>
    <row r="265" s="18" customFormat="1" ht="12.95" customHeight="1" x14ac:dyDescent="0.2"/>
    <row r="266" s="18" customFormat="1" ht="12.95" customHeight="1" x14ac:dyDescent="0.2"/>
    <row r="267" s="18" customFormat="1" ht="12.95" customHeight="1" x14ac:dyDescent="0.2"/>
    <row r="268" s="18" customFormat="1" ht="12.95" customHeight="1" x14ac:dyDescent="0.2"/>
    <row r="269" s="18" customFormat="1" ht="12.95" customHeight="1" x14ac:dyDescent="0.2"/>
    <row r="270" s="18" customFormat="1" ht="12.95" customHeight="1" x14ac:dyDescent="0.2"/>
    <row r="271" s="18" customFormat="1" ht="12.95" customHeight="1" x14ac:dyDescent="0.2"/>
    <row r="272" s="18" customFormat="1" ht="12.95" customHeight="1" x14ac:dyDescent="0.2"/>
    <row r="273" s="18" customFormat="1" ht="12.95" customHeight="1" x14ac:dyDescent="0.2"/>
    <row r="274" s="18" customFormat="1" ht="12.95" customHeight="1" x14ac:dyDescent="0.2"/>
    <row r="275" s="18" customFormat="1" ht="12.95" customHeight="1" x14ac:dyDescent="0.2"/>
    <row r="276" s="18" customFormat="1" ht="12.95" customHeight="1" x14ac:dyDescent="0.2"/>
    <row r="277" s="18" customFormat="1" ht="12.95" customHeight="1" x14ac:dyDescent="0.2"/>
    <row r="278" s="18" customFormat="1" ht="12.95" customHeight="1" x14ac:dyDescent="0.2"/>
    <row r="279" s="18" customFormat="1" ht="12.95" customHeight="1" x14ac:dyDescent="0.2"/>
    <row r="280" s="18" customFormat="1" ht="12.95" customHeight="1" x14ac:dyDescent="0.2"/>
    <row r="281" s="18" customFormat="1" ht="12.95" customHeight="1" x14ac:dyDescent="0.2"/>
    <row r="282" s="18" customFormat="1" ht="12.95" customHeight="1" x14ac:dyDescent="0.2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7D4A-1F5B-4594-95FA-829096BC1A77}">
  <dimension ref="A1:F147"/>
  <sheetViews>
    <sheetView zoomScale="130" zoomScaleNormal="130" workbookViewId="0">
      <selection activeCell="B18" sqref="B18"/>
    </sheetView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4" customWidth="1"/>
    <col min="6" max="6" width="9.140625" style="75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ht="12.75" customHeight="1" x14ac:dyDescent="0.25">
      <c r="A1" s="75"/>
      <c r="D1" s="1"/>
      <c r="E1" s="3" t="s">
        <v>39</v>
      </c>
    </row>
    <row r="2" spans="1:6" x14ac:dyDescent="0.25">
      <c r="D2" s="1"/>
      <c r="E2" s="3" t="s">
        <v>199</v>
      </c>
    </row>
    <row r="3" spans="1:6" x14ac:dyDescent="0.25">
      <c r="D3" s="1"/>
      <c r="E3" s="3" t="s">
        <v>146</v>
      </c>
    </row>
    <row r="4" spans="1:6" x14ac:dyDescent="0.25">
      <c r="D4" s="1"/>
      <c r="E4" s="3" t="s">
        <v>200</v>
      </c>
    </row>
    <row r="5" spans="1:6" ht="13.5" customHeight="1" x14ac:dyDescent="0.25">
      <c r="D5" s="3"/>
      <c r="E5" s="89"/>
    </row>
    <row r="6" spans="1:6" ht="15.75" customHeight="1" x14ac:dyDescent="0.25">
      <c r="A6" s="76" t="s">
        <v>45</v>
      </c>
      <c r="B6" s="76"/>
      <c r="C6" s="76"/>
      <c r="D6" s="76"/>
      <c r="E6" s="90"/>
    </row>
    <row r="7" spans="1:6" ht="15.75" customHeight="1" x14ac:dyDescent="0.25">
      <c r="A7" s="76" t="s">
        <v>51</v>
      </c>
      <c r="B7" s="76"/>
      <c r="C7" s="76"/>
      <c r="D7" s="76"/>
      <c r="E7" s="90"/>
    </row>
    <row r="8" spans="1:6" ht="13.5" customHeight="1" x14ac:dyDescent="0.25">
      <c r="E8" s="91"/>
    </row>
    <row r="9" spans="1:6" ht="9.75" customHeight="1" x14ac:dyDescent="0.25">
      <c r="E9" s="92"/>
    </row>
    <row r="10" spans="1:6" s="174" customFormat="1" ht="20.25" customHeight="1" x14ac:dyDescent="0.25">
      <c r="A10" s="77" t="s">
        <v>41</v>
      </c>
      <c r="B10" s="77" t="s">
        <v>40</v>
      </c>
      <c r="C10" s="77" t="s">
        <v>42</v>
      </c>
      <c r="D10" s="93" t="s">
        <v>46</v>
      </c>
      <c r="E10" s="94" t="s">
        <v>47</v>
      </c>
      <c r="F10" s="75"/>
    </row>
    <row r="11" spans="1:6" s="79" customFormat="1" ht="10.5" customHeight="1" x14ac:dyDescent="0.2">
      <c r="A11" s="78">
        <v>1</v>
      </c>
      <c r="B11" s="78">
        <v>2</v>
      </c>
      <c r="C11" s="78">
        <v>3</v>
      </c>
      <c r="D11" s="95">
        <v>4</v>
      </c>
      <c r="E11" s="96">
        <v>5</v>
      </c>
      <c r="F11" s="1"/>
    </row>
    <row r="12" spans="1:6" s="174" customFormat="1" ht="17.25" customHeight="1" x14ac:dyDescent="0.25">
      <c r="A12" s="175" t="s">
        <v>48</v>
      </c>
      <c r="B12" s="176"/>
      <c r="C12" s="176"/>
      <c r="D12" s="176"/>
      <c r="E12" s="177"/>
      <c r="F12" s="75"/>
    </row>
    <row r="13" spans="1:6" s="99" customFormat="1" ht="17.25" customHeight="1" x14ac:dyDescent="0.2">
      <c r="A13" s="97">
        <v>1</v>
      </c>
      <c r="B13" s="97">
        <v>700</v>
      </c>
      <c r="C13" s="97">
        <v>70095</v>
      </c>
      <c r="D13" s="98" t="s">
        <v>52</v>
      </c>
      <c r="E13" s="83">
        <v>1500000</v>
      </c>
      <c r="F13" s="74"/>
    </row>
    <row r="14" spans="1:6" s="174" customFormat="1" ht="28.5" customHeight="1" x14ac:dyDescent="0.25">
      <c r="A14" s="80">
        <v>2</v>
      </c>
      <c r="B14" s="80">
        <v>750</v>
      </c>
      <c r="C14" s="80">
        <v>75095</v>
      </c>
      <c r="D14" s="100" t="s">
        <v>53</v>
      </c>
      <c r="E14" s="83">
        <v>80000</v>
      </c>
      <c r="F14" s="75"/>
    </row>
    <row r="15" spans="1:6" s="174" customFormat="1" ht="14.25" customHeight="1" x14ac:dyDescent="0.25">
      <c r="A15" s="80">
        <v>3</v>
      </c>
      <c r="B15" s="80">
        <v>755</v>
      </c>
      <c r="C15" s="80">
        <v>75515</v>
      </c>
      <c r="D15" s="100" t="s">
        <v>54</v>
      </c>
      <c r="E15" s="83">
        <v>128040</v>
      </c>
      <c r="F15" s="75"/>
    </row>
    <row r="16" spans="1:6" s="174" customFormat="1" ht="53.25" customHeight="1" x14ac:dyDescent="0.25">
      <c r="A16" s="154">
        <v>4</v>
      </c>
      <c r="B16" s="154">
        <v>801</v>
      </c>
      <c r="C16" s="154">
        <v>80153</v>
      </c>
      <c r="D16" s="100" t="s">
        <v>201</v>
      </c>
      <c r="E16" s="83">
        <v>103093.65</v>
      </c>
      <c r="F16" s="75"/>
    </row>
    <row r="17" spans="1:6" s="174" customFormat="1" ht="14.25" customHeight="1" x14ac:dyDescent="0.25">
      <c r="A17" s="155"/>
      <c r="B17" s="155"/>
      <c r="C17" s="155"/>
      <c r="D17" s="112" t="s">
        <v>202</v>
      </c>
      <c r="E17" s="156"/>
      <c r="F17" s="75"/>
    </row>
    <row r="18" spans="1:6" s="174" customFormat="1" ht="14.25" customHeight="1" x14ac:dyDescent="0.25">
      <c r="A18" s="157"/>
      <c r="B18" s="157"/>
      <c r="C18" s="157"/>
      <c r="D18" s="128" t="s">
        <v>77</v>
      </c>
      <c r="E18" s="158"/>
      <c r="F18" s="75"/>
    </row>
    <row r="19" spans="1:6" s="174" customFormat="1" ht="14.25" customHeight="1" x14ac:dyDescent="0.25">
      <c r="A19" s="157"/>
      <c r="B19" s="157"/>
      <c r="C19" s="157"/>
      <c r="D19" s="128" t="s">
        <v>203</v>
      </c>
      <c r="E19" s="158"/>
      <c r="F19" s="75"/>
    </row>
    <row r="20" spans="1:6" s="174" customFormat="1" ht="14.25" customHeight="1" x14ac:dyDescent="0.25">
      <c r="A20" s="159"/>
      <c r="B20" s="159"/>
      <c r="C20" s="159"/>
      <c r="D20" s="129" t="s">
        <v>204</v>
      </c>
      <c r="E20" s="160"/>
      <c r="F20" s="75"/>
    </row>
    <row r="21" spans="1:6" s="174" customFormat="1" ht="37.5" customHeight="1" x14ac:dyDescent="0.25">
      <c r="A21" s="105">
        <v>5</v>
      </c>
      <c r="B21" s="105">
        <v>801</v>
      </c>
      <c r="C21" s="105">
        <v>80195</v>
      </c>
      <c r="D21" s="161" t="s">
        <v>205</v>
      </c>
      <c r="E21" s="83">
        <v>250000</v>
      </c>
      <c r="F21" s="75"/>
    </row>
    <row r="22" spans="1:6" s="174" customFormat="1" ht="12" customHeight="1" x14ac:dyDescent="0.25">
      <c r="A22" s="82">
        <v>6</v>
      </c>
      <c r="B22" s="82">
        <v>851</v>
      </c>
      <c r="C22" s="82">
        <v>85153</v>
      </c>
      <c r="D22" s="84" t="s">
        <v>55</v>
      </c>
      <c r="E22" s="101">
        <v>45000</v>
      </c>
      <c r="F22" s="75"/>
    </row>
    <row r="23" spans="1:6" s="174" customFormat="1" ht="39.75" customHeight="1" x14ac:dyDescent="0.25">
      <c r="A23" s="80">
        <v>7</v>
      </c>
      <c r="B23" s="80">
        <v>851</v>
      </c>
      <c r="C23" s="80">
        <v>85154</v>
      </c>
      <c r="D23" s="100" t="s">
        <v>56</v>
      </c>
      <c r="E23" s="83">
        <v>700000</v>
      </c>
      <c r="F23" s="75"/>
    </row>
    <row r="24" spans="1:6" s="174" customFormat="1" ht="25.5" customHeight="1" x14ac:dyDescent="0.25">
      <c r="A24" s="102">
        <v>8</v>
      </c>
      <c r="B24" s="102">
        <v>852</v>
      </c>
      <c r="C24" s="103">
        <v>85228</v>
      </c>
      <c r="D24" s="104" t="s">
        <v>57</v>
      </c>
      <c r="E24" s="83">
        <v>6275835</v>
      </c>
      <c r="F24" s="75"/>
    </row>
    <row r="25" spans="1:6" s="174" customFormat="1" ht="25.5" customHeight="1" x14ac:dyDescent="0.25">
      <c r="A25" s="105"/>
      <c r="B25" s="105"/>
      <c r="C25" s="106"/>
      <c r="D25" s="107" t="s">
        <v>58</v>
      </c>
      <c r="E25" s="101">
        <v>2027476</v>
      </c>
      <c r="F25" s="75"/>
    </row>
    <row r="26" spans="1:6" s="174" customFormat="1" ht="25.5" customHeight="1" x14ac:dyDescent="0.25">
      <c r="A26" s="80">
        <v>9</v>
      </c>
      <c r="B26" s="80">
        <v>852</v>
      </c>
      <c r="C26" s="80">
        <v>85295</v>
      </c>
      <c r="D26" s="100" t="s">
        <v>59</v>
      </c>
      <c r="E26" s="83">
        <v>1218240</v>
      </c>
      <c r="F26" s="75"/>
    </row>
    <row r="27" spans="1:6" s="174" customFormat="1" ht="26.25" customHeight="1" x14ac:dyDescent="0.25">
      <c r="A27" s="80">
        <v>10</v>
      </c>
      <c r="B27" s="80">
        <v>852</v>
      </c>
      <c r="C27" s="80">
        <v>85295</v>
      </c>
      <c r="D27" s="100" t="s">
        <v>60</v>
      </c>
      <c r="E27" s="83">
        <v>278120.40000000002</v>
      </c>
      <c r="F27" s="75"/>
    </row>
    <row r="28" spans="1:6" s="174" customFormat="1" ht="15.75" customHeight="1" x14ac:dyDescent="0.25">
      <c r="A28" s="80">
        <v>11</v>
      </c>
      <c r="B28" s="80">
        <v>852</v>
      </c>
      <c r="C28" s="80">
        <v>85295</v>
      </c>
      <c r="D28" s="100" t="s">
        <v>61</v>
      </c>
      <c r="E28" s="83">
        <v>67792.5</v>
      </c>
      <c r="F28" s="75"/>
    </row>
    <row r="29" spans="1:6" s="174" customFormat="1" ht="15.75" customHeight="1" x14ac:dyDescent="0.25">
      <c r="A29" s="82">
        <v>12</v>
      </c>
      <c r="B29" s="82">
        <v>855</v>
      </c>
      <c r="C29" s="82">
        <v>85510</v>
      </c>
      <c r="D29" s="104" t="s">
        <v>24</v>
      </c>
      <c r="E29" s="83">
        <v>1572480</v>
      </c>
      <c r="F29" s="75"/>
    </row>
    <row r="30" spans="1:6" s="174" customFormat="1" ht="28.5" customHeight="1" x14ac:dyDescent="0.25">
      <c r="A30" s="80">
        <v>13</v>
      </c>
      <c r="B30" s="80">
        <v>900</v>
      </c>
      <c r="C30" s="80">
        <v>90095</v>
      </c>
      <c r="D30" s="100" t="s">
        <v>62</v>
      </c>
      <c r="E30" s="81">
        <v>100000</v>
      </c>
      <c r="F30" s="74"/>
    </row>
    <row r="31" spans="1:6" s="174" customFormat="1" ht="26.25" customHeight="1" x14ac:dyDescent="0.25">
      <c r="A31" s="80">
        <v>14</v>
      </c>
      <c r="B31" s="80">
        <v>900</v>
      </c>
      <c r="C31" s="80">
        <v>90095</v>
      </c>
      <c r="D31" s="100" t="s">
        <v>63</v>
      </c>
      <c r="E31" s="83">
        <v>600000</v>
      </c>
      <c r="F31" s="74"/>
    </row>
    <row r="32" spans="1:6" s="174" customFormat="1" ht="26.25" customHeight="1" x14ac:dyDescent="0.25">
      <c r="A32" s="80">
        <v>15</v>
      </c>
      <c r="B32" s="80">
        <v>900</v>
      </c>
      <c r="C32" s="80">
        <v>90095</v>
      </c>
      <c r="D32" s="100" t="s">
        <v>64</v>
      </c>
      <c r="E32" s="83">
        <v>262686.13</v>
      </c>
      <c r="F32" s="74"/>
    </row>
    <row r="33" spans="1:6" s="174" customFormat="1" ht="16.5" customHeight="1" x14ac:dyDescent="0.25">
      <c r="A33" s="82">
        <v>16</v>
      </c>
      <c r="B33" s="82">
        <v>921</v>
      </c>
      <c r="C33" s="82">
        <v>92120</v>
      </c>
      <c r="D33" s="108" t="s">
        <v>65</v>
      </c>
      <c r="E33" s="83">
        <v>400000</v>
      </c>
      <c r="F33" s="75"/>
    </row>
    <row r="34" spans="1:6" s="174" customFormat="1" ht="39.75" customHeight="1" x14ac:dyDescent="0.25">
      <c r="A34" s="80">
        <v>17</v>
      </c>
      <c r="B34" s="80">
        <v>921</v>
      </c>
      <c r="C34" s="80">
        <v>92195</v>
      </c>
      <c r="D34" s="100" t="s">
        <v>66</v>
      </c>
      <c r="E34" s="83">
        <v>265300</v>
      </c>
      <c r="F34" s="75"/>
    </row>
    <row r="35" spans="1:6" s="174" customFormat="1" ht="15.75" customHeight="1" x14ac:dyDescent="0.25">
      <c r="A35" s="82">
        <v>18</v>
      </c>
      <c r="B35" s="82">
        <v>926</v>
      </c>
      <c r="C35" s="82">
        <v>92605</v>
      </c>
      <c r="D35" s="104" t="s">
        <v>67</v>
      </c>
      <c r="E35" s="83">
        <v>1692000</v>
      </c>
      <c r="F35" s="75"/>
    </row>
    <row r="36" spans="1:6" s="174" customFormat="1" ht="26.25" customHeight="1" x14ac:dyDescent="0.25">
      <c r="A36" s="80">
        <v>19</v>
      </c>
      <c r="B36" s="80">
        <v>926</v>
      </c>
      <c r="C36" s="80">
        <v>92695</v>
      </c>
      <c r="D36" s="100" t="s">
        <v>68</v>
      </c>
      <c r="E36" s="83">
        <v>79500</v>
      </c>
      <c r="F36" s="75"/>
    </row>
    <row r="37" spans="1:6" s="174" customFormat="1" ht="15" customHeight="1" x14ac:dyDescent="0.25">
      <c r="A37" s="178"/>
      <c r="B37" s="179"/>
      <c r="C37" s="179"/>
      <c r="D37" s="179" t="s">
        <v>49</v>
      </c>
      <c r="E37" s="180">
        <f>SUM(E13:E36)</f>
        <v>17645563.68</v>
      </c>
      <c r="F37" s="75"/>
    </row>
    <row r="38" spans="1:6" s="174" customFormat="1" ht="15.75" customHeight="1" x14ac:dyDescent="0.25">
      <c r="A38" s="175" t="s">
        <v>50</v>
      </c>
      <c r="B38" s="176"/>
      <c r="C38" s="176"/>
      <c r="D38" s="176"/>
      <c r="E38" s="177"/>
      <c r="F38" s="75"/>
    </row>
    <row r="39" spans="1:6" s="174" customFormat="1" ht="17.25" customHeight="1" x14ac:dyDescent="0.25">
      <c r="A39" s="77" t="s">
        <v>41</v>
      </c>
      <c r="B39" s="77" t="s">
        <v>40</v>
      </c>
      <c r="C39" s="77" t="s">
        <v>42</v>
      </c>
      <c r="D39" s="93" t="s">
        <v>69</v>
      </c>
      <c r="E39" s="94" t="s">
        <v>47</v>
      </c>
      <c r="F39" s="75"/>
    </row>
    <row r="40" spans="1:6" s="174" customFormat="1" ht="15.75" customHeight="1" x14ac:dyDescent="0.25">
      <c r="A40" s="82">
        <v>1</v>
      </c>
      <c r="B40" s="82">
        <v>801</v>
      </c>
      <c r="C40" s="82">
        <v>80101</v>
      </c>
      <c r="D40" s="108" t="s">
        <v>13</v>
      </c>
      <c r="E40" s="83">
        <v>7253790</v>
      </c>
      <c r="F40" s="75"/>
    </row>
    <row r="41" spans="1:6" s="174" customFormat="1" ht="15" customHeight="1" x14ac:dyDescent="0.25">
      <c r="A41" s="109"/>
      <c r="B41" s="110"/>
      <c r="C41" s="111"/>
      <c r="D41" s="112" t="s">
        <v>70</v>
      </c>
      <c r="E41" s="113"/>
      <c r="F41" s="75"/>
    </row>
    <row r="42" spans="1:6" s="174" customFormat="1" ht="13.5" customHeight="1" x14ac:dyDescent="0.25">
      <c r="A42" s="114"/>
      <c r="B42" s="73"/>
      <c r="C42" s="115"/>
      <c r="D42" s="116" t="s">
        <v>71</v>
      </c>
      <c r="E42" s="117"/>
      <c r="F42" s="118"/>
    </row>
    <row r="43" spans="1:6" s="174" customFormat="1" ht="15" customHeight="1" x14ac:dyDescent="0.25">
      <c r="A43" s="114"/>
      <c r="B43" s="73"/>
      <c r="C43" s="115"/>
      <c r="D43" s="116" t="s">
        <v>72</v>
      </c>
      <c r="E43" s="117"/>
      <c r="F43" s="75"/>
    </row>
    <row r="44" spans="1:6" s="174" customFormat="1" ht="26.25" customHeight="1" x14ac:dyDescent="0.25">
      <c r="A44" s="114"/>
      <c r="B44" s="73"/>
      <c r="C44" s="115"/>
      <c r="D44" s="119" t="s">
        <v>73</v>
      </c>
      <c r="E44" s="117"/>
      <c r="F44" s="75"/>
    </row>
    <row r="45" spans="1:6" s="174" customFormat="1" ht="27" customHeight="1" x14ac:dyDescent="0.25">
      <c r="A45" s="114"/>
      <c r="B45" s="73"/>
      <c r="C45" s="115"/>
      <c r="D45" s="119" t="s">
        <v>74</v>
      </c>
      <c r="E45" s="117"/>
      <c r="F45" s="75"/>
    </row>
    <row r="46" spans="1:6" s="174" customFormat="1" ht="24.75" customHeight="1" x14ac:dyDescent="0.25">
      <c r="A46" s="114"/>
      <c r="B46" s="73"/>
      <c r="C46" s="115"/>
      <c r="D46" s="122" t="s">
        <v>75</v>
      </c>
      <c r="E46" s="123"/>
      <c r="F46" s="75"/>
    </row>
    <row r="47" spans="1:6" s="174" customFormat="1" ht="25.5" customHeight="1" x14ac:dyDescent="0.25">
      <c r="A47" s="114"/>
      <c r="B47" s="73"/>
      <c r="C47" s="115"/>
      <c r="D47" s="124" t="s">
        <v>76</v>
      </c>
      <c r="E47" s="123"/>
      <c r="F47" s="75"/>
    </row>
    <row r="48" spans="1:6" s="174" customFormat="1" ht="14.25" customHeight="1" x14ac:dyDescent="0.25">
      <c r="A48" s="114"/>
      <c r="B48" s="73"/>
      <c r="C48" s="115"/>
      <c r="D48" s="125" t="s">
        <v>77</v>
      </c>
      <c r="E48" s="117"/>
      <c r="F48" s="75"/>
    </row>
    <row r="49" spans="1:6" s="174" customFormat="1" ht="24" customHeight="1" x14ac:dyDescent="0.25">
      <c r="A49" s="84"/>
      <c r="B49" s="85"/>
      <c r="C49" s="120"/>
      <c r="D49" s="126" t="s">
        <v>78</v>
      </c>
      <c r="E49" s="101"/>
      <c r="F49" s="75"/>
    </row>
    <row r="50" spans="1:6" s="174" customFormat="1" ht="13.5" customHeight="1" x14ac:dyDescent="0.25">
      <c r="A50" s="82">
        <v>2</v>
      </c>
      <c r="B50" s="82">
        <v>801</v>
      </c>
      <c r="C50" s="82">
        <v>80103</v>
      </c>
      <c r="D50" s="108" t="s">
        <v>79</v>
      </c>
      <c r="E50" s="83">
        <v>123326</v>
      </c>
      <c r="F50" s="75"/>
    </row>
    <row r="51" spans="1:6" s="174" customFormat="1" ht="24" customHeight="1" x14ac:dyDescent="0.25">
      <c r="A51" s="114"/>
      <c r="B51" s="73"/>
      <c r="C51" s="115"/>
      <c r="D51" s="127" t="s">
        <v>73</v>
      </c>
      <c r="E51" s="113"/>
      <c r="F51" s="75"/>
    </row>
    <row r="52" spans="1:6" s="174" customFormat="1" ht="13.5" customHeight="1" x14ac:dyDescent="0.25">
      <c r="A52" s="84"/>
      <c r="B52" s="85"/>
      <c r="C52" s="120"/>
      <c r="D52" s="87" t="s">
        <v>77</v>
      </c>
      <c r="E52" s="101"/>
      <c r="F52" s="75"/>
    </row>
    <row r="53" spans="1:6" s="174" customFormat="1" ht="15.75" customHeight="1" x14ac:dyDescent="0.25">
      <c r="A53" s="82">
        <v>3</v>
      </c>
      <c r="B53" s="82">
        <v>801</v>
      </c>
      <c r="C53" s="82">
        <v>80104</v>
      </c>
      <c r="D53" s="108" t="s">
        <v>15</v>
      </c>
      <c r="E53" s="83">
        <v>8571033</v>
      </c>
      <c r="F53" s="75"/>
    </row>
    <row r="54" spans="1:6" s="174" customFormat="1" ht="14.25" customHeight="1" x14ac:dyDescent="0.25">
      <c r="A54" s="109"/>
      <c r="B54" s="110"/>
      <c r="C54" s="111"/>
      <c r="D54" s="112" t="s">
        <v>80</v>
      </c>
      <c r="E54" s="113"/>
      <c r="F54" s="75"/>
    </row>
    <row r="55" spans="1:6" s="174" customFormat="1" ht="14.25" customHeight="1" x14ac:dyDescent="0.25">
      <c r="A55" s="114"/>
      <c r="B55" s="73"/>
      <c r="C55" s="115"/>
      <c r="D55" s="128" t="s">
        <v>81</v>
      </c>
      <c r="E55" s="117"/>
      <c r="F55" s="75"/>
    </row>
    <row r="56" spans="1:6" s="174" customFormat="1" ht="13.5" customHeight="1" x14ac:dyDescent="0.25">
      <c r="A56" s="114"/>
      <c r="B56" s="73"/>
      <c r="C56" s="115"/>
      <c r="D56" s="128" t="s">
        <v>82</v>
      </c>
      <c r="E56" s="117"/>
      <c r="F56" s="75"/>
    </row>
    <row r="57" spans="1:6" s="174" customFormat="1" ht="23.25" customHeight="1" x14ac:dyDescent="0.25">
      <c r="A57" s="114"/>
      <c r="B57" s="73"/>
      <c r="C57" s="115"/>
      <c r="D57" s="119" t="s">
        <v>83</v>
      </c>
      <c r="E57" s="117"/>
      <c r="F57" s="75"/>
    </row>
    <row r="58" spans="1:6" s="174" customFormat="1" ht="13.5" customHeight="1" x14ac:dyDescent="0.25">
      <c r="A58" s="114"/>
      <c r="B58" s="73"/>
      <c r="C58" s="115"/>
      <c r="D58" s="128" t="s">
        <v>84</v>
      </c>
      <c r="E58" s="117"/>
      <c r="F58" s="75"/>
    </row>
    <row r="59" spans="1:6" s="174" customFormat="1" ht="13.5" customHeight="1" x14ac:dyDescent="0.25">
      <c r="A59" s="114"/>
      <c r="B59" s="73"/>
      <c r="C59" s="115"/>
      <c r="D59" s="119" t="s">
        <v>85</v>
      </c>
      <c r="E59" s="117"/>
      <c r="F59" s="75"/>
    </row>
    <row r="60" spans="1:6" s="174" customFormat="1" ht="13.5" customHeight="1" x14ac:dyDescent="0.25">
      <c r="A60" s="114"/>
      <c r="B60" s="73"/>
      <c r="C60" s="115"/>
      <c r="D60" s="119" t="s">
        <v>86</v>
      </c>
      <c r="E60" s="117"/>
      <c r="F60" s="75"/>
    </row>
    <row r="61" spans="1:6" s="174" customFormat="1" ht="13.5" customHeight="1" x14ac:dyDescent="0.25">
      <c r="A61" s="114"/>
      <c r="B61" s="73"/>
      <c r="C61" s="115"/>
      <c r="D61" s="128" t="s">
        <v>87</v>
      </c>
      <c r="E61" s="117"/>
      <c r="F61" s="75"/>
    </row>
    <row r="62" spans="1:6" s="174" customFormat="1" ht="13.5" customHeight="1" x14ac:dyDescent="0.25">
      <c r="A62" s="114"/>
      <c r="B62" s="73"/>
      <c r="C62" s="115"/>
      <c r="D62" s="128" t="s">
        <v>88</v>
      </c>
      <c r="E62" s="117"/>
      <c r="F62" s="75"/>
    </row>
    <row r="63" spans="1:6" s="174" customFormat="1" ht="13.5" customHeight="1" x14ac:dyDescent="0.25">
      <c r="A63" s="114"/>
      <c r="B63" s="73"/>
      <c r="C63" s="115"/>
      <c r="D63" s="119" t="s">
        <v>89</v>
      </c>
      <c r="E63" s="117"/>
      <c r="F63" s="75"/>
    </row>
    <row r="64" spans="1:6" s="174" customFormat="1" ht="13.5" customHeight="1" x14ac:dyDescent="0.25">
      <c r="A64" s="114"/>
      <c r="B64" s="73"/>
      <c r="C64" s="115"/>
      <c r="D64" s="125" t="s">
        <v>90</v>
      </c>
      <c r="E64" s="117"/>
      <c r="F64" s="75"/>
    </row>
    <row r="65" spans="1:6" s="174" customFormat="1" ht="13.5" customHeight="1" x14ac:dyDescent="0.25">
      <c r="A65" s="114"/>
      <c r="B65" s="73"/>
      <c r="C65" s="115"/>
      <c r="D65" s="125" t="s">
        <v>91</v>
      </c>
      <c r="E65" s="117"/>
      <c r="F65" s="75"/>
    </row>
    <row r="66" spans="1:6" s="174" customFormat="1" ht="13.5" customHeight="1" x14ac:dyDescent="0.25">
      <c r="A66" s="114"/>
      <c r="B66" s="73"/>
      <c r="C66" s="115"/>
      <c r="D66" s="125" t="s">
        <v>92</v>
      </c>
      <c r="E66" s="117"/>
      <c r="F66" s="75"/>
    </row>
    <row r="67" spans="1:6" s="174" customFormat="1" ht="13.5" customHeight="1" x14ac:dyDescent="0.25">
      <c r="A67" s="114"/>
      <c r="B67" s="73"/>
      <c r="C67" s="115"/>
      <c r="D67" s="125" t="s">
        <v>93</v>
      </c>
      <c r="E67" s="117"/>
      <c r="F67" s="75"/>
    </row>
    <row r="68" spans="1:6" s="174" customFormat="1" ht="13.5" customHeight="1" x14ac:dyDescent="0.25">
      <c r="A68" s="84"/>
      <c r="B68" s="85"/>
      <c r="C68" s="120"/>
      <c r="D68" s="129" t="s">
        <v>94</v>
      </c>
      <c r="E68" s="101"/>
      <c r="F68" s="75"/>
    </row>
    <row r="69" spans="1:6" s="174" customFormat="1" ht="12.75" customHeight="1" x14ac:dyDescent="0.25">
      <c r="A69" s="82">
        <v>4</v>
      </c>
      <c r="B69" s="82">
        <v>801</v>
      </c>
      <c r="C69" s="82">
        <v>80106</v>
      </c>
      <c r="D69" s="108" t="s">
        <v>95</v>
      </c>
      <c r="E69" s="83">
        <v>79807</v>
      </c>
      <c r="F69" s="75"/>
    </row>
    <row r="70" spans="1:6" s="174" customFormat="1" ht="13.5" customHeight="1" x14ac:dyDescent="0.25">
      <c r="A70" s="114"/>
      <c r="B70" s="73"/>
      <c r="C70" s="115"/>
      <c r="D70" s="130" t="s">
        <v>96</v>
      </c>
      <c r="E70" s="131"/>
      <c r="F70" s="75"/>
    </row>
    <row r="71" spans="1:6" s="174" customFormat="1" ht="13.5" customHeight="1" x14ac:dyDescent="0.25">
      <c r="A71" s="82">
        <v>5</v>
      </c>
      <c r="B71" s="82">
        <v>801</v>
      </c>
      <c r="C71" s="82">
        <v>80115</v>
      </c>
      <c r="D71" s="132" t="s">
        <v>16</v>
      </c>
      <c r="E71" s="83">
        <v>2347889</v>
      </c>
      <c r="F71" s="75"/>
    </row>
    <row r="72" spans="1:6" s="174" customFormat="1" ht="23.25" customHeight="1" x14ac:dyDescent="0.25">
      <c r="A72" s="108"/>
      <c r="B72" s="132"/>
      <c r="C72" s="86"/>
      <c r="D72" s="133" t="s">
        <v>97</v>
      </c>
      <c r="E72" s="83"/>
      <c r="F72" s="75"/>
    </row>
    <row r="73" spans="1:6" s="174" customFormat="1" ht="13.5" customHeight="1" x14ac:dyDescent="0.25">
      <c r="A73" s="82">
        <v>6</v>
      </c>
      <c r="B73" s="82">
        <v>801</v>
      </c>
      <c r="C73" s="82">
        <v>80116</v>
      </c>
      <c r="D73" s="132" t="s">
        <v>98</v>
      </c>
      <c r="E73" s="83">
        <v>5088499</v>
      </c>
      <c r="F73" s="75"/>
    </row>
    <row r="74" spans="1:6" s="174" customFormat="1" ht="13.5" customHeight="1" x14ac:dyDescent="0.25">
      <c r="A74" s="109"/>
      <c r="B74" s="110"/>
      <c r="C74" s="111"/>
      <c r="D74" s="134" t="s">
        <v>99</v>
      </c>
      <c r="E74" s="113"/>
      <c r="F74" s="75"/>
    </row>
    <row r="75" spans="1:6" s="174" customFormat="1" ht="25.5" customHeight="1" x14ac:dyDescent="0.25">
      <c r="A75" s="114"/>
      <c r="B75" s="73"/>
      <c r="C75" s="115"/>
      <c r="D75" s="116" t="s">
        <v>100</v>
      </c>
      <c r="E75" s="117"/>
      <c r="F75" s="75"/>
    </row>
    <row r="76" spans="1:6" s="174" customFormat="1" ht="22.5" customHeight="1" x14ac:dyDescent="0.25">
      <c r="A76" s="114"/>
      <c r="B76" s="73"/>
      <c r="C76" s="115"/>
      <c r="D76" s="124" t="s">
        <v>101</v>
      </c>
      <c r="E76" s="123"/>
      <c r="F76" s="75"/>
    </row>
    <row r="77" spans="1:6" s="174" customFormat="1" ht="13.5" customHeight="1" x14ac:dyDescent="0.25">
      <c r="A77" s="114"/>
      <c r="B77" s="73"/>
      <c r="C77" s="115"/>
      <c r="D77" s="125" t="s">
        <v>102</v>
      </c>
      <c r="E77" s="117"/>
      <c r="F77" s="75"/>
    </row>
    <row r="78" spans="1:6" s="174" customFormat="1" ht="13.5" customHeight="1" x14ac:dyDescent="0.25">
      <c r="A78" s="114"/>
      <c r="B78" s="73"/>
      <c r="C78" s="115"/>
      <c r="D78" s="125" t="s">
        <v>103</v>
      </c>
      <c r="E78" s="117"/>
      <c r="F78" s="75"/>
    </row>
    <row r="79" spans="1:6" s="174" customFormat="1" ht="25.5" customHeight="1" x14ac:dyDescent="0.25">
      <c r="A79" s="114"/>
      <c r="B79" s="73"/>
      <c r="C79" s="115"/>
      <c r="D79" s="116" t="s">
        <v>104</v>
      </c>
      <c r="E79" s="117"/>
      <c r="F79" s="75"/>
    </row>
    <row r="80" spans="1:6" s="174" customFormat="1" ht="13.5" customHeight="1" x14ac:dyDescent="0.25">
      <c r="A80" s="84"/>
      <c r="B80" s="85"/>
      <c r="C80" s="120"/>
      <c r="D80" s="162" t="s">
        <v>105</v>
      </c>
      <c r="E80" s="121"/>
      <c r="F80" s="75"/>
    </row>
    <row r="81" spans="1:6" s="174" customFormat="1" ht="13.5" customHeight="1" x14ac:dyDescent="0.25">
      <c r="A81" s="114"/>
      <c r="B81" s="73"/>
      <c r="C81" s="115"/>
      <c r="D81" s="122" t="s">
        <v>106</v>
      </c>
      <c r="E81" s="123"/>
      <c r="F81" s="75"/>
    </row>
    <row r="82" spans="1:6" s="174" customFormat="1" ht="12.75" customHeight="1" x14ac:dyDescent="0.25">
      <c r="A82" s="114"/>
      <c r="B82" s="73"/>
      <c r="C82" s="115"/>
      <c r="D82" s="119" t="s">
        <v>107</v>
      </c>
      <c r="E82" s="117"/>
      <c r="F82" s="75"/>
    </row>
    <row r="83" spans="1:6" s="174" customFormat="1" ht="13.5" customHeight="1" x14ac:dyDescent="0.25">
      <c r="A83" s="114"/>
      <c r="B83" s="73"/>
      <c r="C83" s="115"/>
      <c r="D83" s="125" t="s">
        <v>108</v>
      </c>
      <c r="E83" s="117"/>
      <c r="F83" s="75"/>
    </row>
    <row r="84" spans="1:6" s="174" customFormat="1" ht="13.5" customHeight="1" x14ac:dyDescent="0.25">
      <c r="A84" s="114"/>
      <c r="B84" s="73"/>
      <c r="C84" s="115"/>
      <c r="D84" s="135" t="s">
        <v>109</v>
      </c>
      <c r="E84" s="123"/>
      <c r="F84" s="75"/>
    </row>
    <row r="85" spans="1:6" s="174" customFormat="1" ht="13.5" customHeight="1" x14ac:dyDescent="0.25">
      <c r="A85" s="114"/>
      <c r="B85" s="73"/>
      <c r="C85" s="115"/>
      <c r="D85" s="136" t="s">
        <v>110</v>
      </c>
      <c r="E85" s="117"/>
      <c r="F85" s="75"/>
    </row>
    <row r="86" spans="1:6" s="174" customFormat="1" ht="13.5" customHeight="1" x14ac:dyDescent="0.25">
      <c r="A86" s="114"/>
      <c r="B86" s="73"/>
      <c r="C86" s="115"/>
      <c r="D86" s="125" t="s">
        <v>111</v>
      </c>
      <c r="E86" s="117"/>
      <c r="F86" s="75"/>
    </row>
    <row r="87" spans="1:6" s="174" customFormat="1" ht="25.5" customHeight="1" x14ac:dyDescent="0.25">
      <c r="A87" s="84"/>
      <c r="B87" s="85"/>
      <c r="C87" s="120"/>
      <c r="D87" s="126" t="s">
        <v>112</v>
      </c>
      <c r="E87" s="101"/>
      <c r="F87" s="75"/>
    </row>
    <row r="88" spans="1:6" s="174" customFormat="1" ht="13.5" customHeight="1" x14ac:dyDescent="0.25">
      <c r="A88" s="82">
        <v>7</v>
      </c>
      <c r="B88" s="82">
        <v>801</v>
      </c>
      <c r="C88" s="82">
        <v>80117</v>
      </c>
      <c r="D88" s="108" t="s">
        <v>113</v>
      </c>
      <c r="E88" s="83">
        <v>2432743</v>
      </c>
      <c r="F88" s="75"/>
    </row>
    <row r="89" spans="1:6" s="174" customFormat="1" ht="15" customHeight="1" x14ac:dyDescent="0.25">
      <c r="A89" s="109"/>
      <c r="B89" s="110"/>
      <c r="C89" s="111"/>
      <c r="D89" s="137" t="s">
        <v>114</v>
      </c>
      <c r="E89" s="113"/>
      <c r="F89" s="75"/>
    </row>
    <row r="90" spans="1:6" s="174" customFormat="1" ht="15" customHeight="1" x14ac:dyDescent="0.25">
      <c r="A90" s="114"/>
      <c r="B90" s="73"/>
      <c r="C90" s="115"/>
      <c r="D90" s="116" t="s">
        <v>115</v>
      </c>
      <c r="E90" s="117"/>
      <c r="F90" s="75"/>
    </row>
    <row r="91" spans="1:6" s="174" customFormat="1" ht="24.75" customHeight="1" x14ac:dyDescent="0.25">
      <c r="A91" s="114"/>
      <c r="B91" s="73"/>
      <c r="C91" s="115"/>
      <c r="D91" s="163" t="s">
        <v>116</v>
      </c>
      <c r="E91" s="123"/>
      <c r="F91" s="75"/>
    </row>
    <row r="92" spans="1:6" s="174" customFormat="1" ht="25.5" customHeight="1" x14ac:dyDescent="0.25">
      <c r="A92" s="114"/>
      <c r="B92" s="73"/>
      <c r="C92" s="115"/>
      <c r="D92" s="126" t="s">
        <v>117</v>
      </c>
      <c r="E92" s="131"/>
      <c r="F92" s="75"/>
    </row>
    <row r="93" spans="1:6" s="174" customFormat="1" ht="15.75" customHeight="1" x14ac:dyDescent="0.25">
      <c r="A93" s="82">
        <v>8</v>
      </c>
      <c r="B93" s="82">
        <v>801</v>
      </c>
      <c r="C93" s="82">
        <v>80120</v>
      </c>
      <c r="D93" s="108" t="s">
        <v>17</v>
      </c>
      <c r="E93" s="83">
        <v>6531945</v>
      </c>
      <c r="F93" s="75"/>
    </row>
    <row r="94" spans="1:6" s="174" customFormat="1" ht="13.5" customHeight="1" x14ac:dyDescent="0.25">
      <c r="A94" s="114"/>
      <c r="B94" s="73"/>
      <c r="C94" s="115"/>
      <c r="D94" s="116" t="s">
        <v>118</v>
      </c>
      <c r="E94" s="117"/>
      <c r="F94" s="75"/>
    </row>
    <row r="95" spans="1:6" s="174" customFormat="1" ht="13.5" customHeight="1" x14ac:dyDescent="0.25">
      <c r="A95" s="114"/>
      <c r="B95" s="73"/>
      <c r="C95" s="115"/>
      <c r="D95" s="116" t="s">
        <v>119</v>
      </c>
      <c r="E95" s="117"/>
      <c r="F95" s="75"/>
    </row>
    <row r="96" spans="1:6" s="174" customFormat="1" ht="13.5" customHeight="1" x14ac:dyDescent="0.25">
      <c r="A96" s="114"/>
      <c r="B96" s="73"/>
      <c r="C96" s="115"/>
      <c r="D96" s="125" t="s">
        <v>120</v>
      </c>
      <c r="E96" s="117"/>
      <c r="F96" s="75"/>
    </row>
    <row r="97" spans="1:6" s="174" customFormat="1" ht="24.75" customHeight="1" x14ac:dyDescent="0.25">
      <c r="A97" s="114"/>
      <c r="B97" s="73"/>
      <c r="C97" s="115"/>
      <c r="D97" s="116" t="s">
        <v>121</v>
      </c>
      <c r="E97" s="117"/>
      <c r="F97" s="75"/>
    </row>
    <row r="98" spans="1:6" s="174" customFormat="1" ht="13.5" customHeight="1" x14ac:dyDescent="0.25">
      <c r="A98" s="114"/>
      <c r="B98" s="73"/>
      <c r="C98" s="115"/>
      <c r="D98" s="125" t="s">
        <v>122</v>
      </c>
      <c r="E98" s="117"/>
      <c r="F98" s="75"/>
    </row>
    <row r="99" spans="1:6" s="174" customFormat="1" ht="15" customHeight="1" x14ac:dyDescent="0.25">
      <c r="A99" s="114"/>
      <c r="B99" s="73"/>
      <c r="C99" s="115"/>
      <c r="D99" s="116" t="s">
        <v>123</v>
      </c>
      <c r="E99" s="117"/>
      <c r="F99" s="75"/>
    </row>
    <row r="100" spans="1:6" s="174" customFormat="1" ht="25.5" customHeight="1" x14ac:dyDescent="0.25">
      <c r="A100" s="114"/>
      <c r="B100" s="73"/>
      <c r="C100" s="115"/>
      <c r="D100" s="128" t="s">
        <v>124</v>
      </c>
      <c r="E100" s="117"/>
      <c r="F100" s="75"/>
    </row>
    <row r="101" spans="1:6" s="174" customFormat="1" ht="25.5" customHeight="1" x14ac:dyDescent="0.25">
      <c r="A101" s="114"/>
      <c r="B101" s="73"/>
      <c r="C101" s="115"/>
      <c r="D101" s="119" t="s">
        <v>125</v>
      </c>
      <c r="E101" s="117"/>
      <c r="F101" s="75"/>
    </row>
    <row r="102" spans="1:6" s="174" customFormat="1" ht="25.5" customHeight="1" x14ac:dyDescent="0.25">
      <c r="A102" s="114"/>
      <c r="B102" s="73"/>
      <c r="C102" s="115"/>
      <c r="D102" s="119" t="s">
        <v>126</v>
      </c>
      <c r="E102" s="117"/>
      <c r="F102" s="75"/>
    </row>
    <row r="103" spans="1:6" s="174" customFormat="1" ht="13.5" customHeight="1" x14ac:dyDescent="0.25">
      <c r="A103" s="114"/>
      <c r="B103" s="73"/>
      <c r="C103" s="115"/>
      <c r="D103" s="125" t="s">
        <v>127</v>
      </c>
      <c r="E103" s="117"/>
      <c r="F103" s="75"/>
    </row>
    <row r="104" spans="1:6" s="174" customFormat="1" ht="13.5" customHeight="1" x14ac:dyDescent="0.25">
      <c r="A104" s="84"/>
      <c r="B104" s="85"/>
      <c r="C104" s="120"/>
      <c r="D104" s="129" t="s">
        <v>128</v>
      </c>
      <c r="E104" s="101"/>
      <c r="F104" s="75"/>
    </row>
    <row r="105" spans="1:6" s="174" customFormat="1" ht="51" customHeight="1" x14ac:dyDescent="0.25">
      <c r="A105" s="80">
        <v>9</v>
      </c>
      <c r="B105" s="80">
        <v>801</v>
      </c>
      <c r="C105" s="80">
        <v>80149</v>
      </c>
      <c r="D105" s="100" t="s">
        <v>129</v>
      </c>
      <c r="E105" s="81">
        <v>2140907</v>
      </c>
      <c r="F105" s="75"/>
    </row>
    <row r="106" spans="1:6" s="174" customFormat="1" ht="25.5" customHeight="1" x14ac:dyDescent="0.25">
      <c r="A106" s="109"/>
      <c r="B106" s="110"/>
      <c r="C106" s="111"/>
      <c r="D106" s="127" t="s">
        <v>83</v>
      </c>
      <c r="E106" s="113"/>
      <c r="F106" s="75"/>
    </row>
    <row r="107" spans="1:6" s="174" customFormat="1" ht="13.5" customHeight="1" x14ac:dyDescent="0.25">
      <c r="A107" s="114"/>
      <c r="B107" s="73"/>
      <c r="C107" s="115"/>
      <c r="D107" s="119" t="s">
        <v>90</v>
      </c>
      <c r="E107" s="117"/>
      <c r="F107" s="75"/>
    </row>
    <row r="108" spans="1:6" s="174" customFormat="1" ht="13.5" customHeight="1" x14ac:dyDescent="0.25">
      <c r="A108" s="114"/>
      <c r="B108" s="73"/>
      <c r="C108" s="115"/>
      <c r="D108" s="119" t="s">
        <v>130</v>
      </c>
      <c r="E108" s="117"/>
      <c r="F108" s="75"/>
    </row>
    <row r="109" spans="1:6" s="174" customFormat="1" ht="13.5" customHeight="1" x14ac:dyDescent="0.25">
      <c r="A109" s="114"/>
      <c r="B109" s="73"/>
      <c r="C109" s="115"/>
      <c r="D109" s="138" t="s">
        <v>80</v>
      </c>
      <c r="E109" s="123"/>
      <c r="F109" s="75"/>
    </row>
    <row r="110" spans="1:6" s="174" customFormat="1" ht="13.5" customHeight="1" x14ac:dyDescent="0.25">
      <c r="A110" s="114"/>
      <c r="B110" s="73"/>
      <c r="C110" s="115"/>
      <c r="D110" s="128" t="s">
        <v>82</v>
      </c>
      <c r="E110" s="117"/>
      <c r="F110" s="75"/>
    </row>
    <row r="111" spans="1:6" s="174" customFormat="1" ht="13.5" customHeight="1" x14ac:dyDescent="0.25">
      <c r="A111" s="114"/>
      <c r="B111" s="73"/>
      <c r="C111" s="115"/>
      <c r="D111" s="119" t="s">
        <v>131</v>
      </c>
      <c r="E111" s="117"/>
      <c r="F111" s="75"/>
    </row>
    <row r="112" spans="1:6" s="174" customFormat="1" ht="13.5" customHeight="1" x14ac:dyDescent="0.25">
      <c r="A112" s="114"/>
      <c r="B112" s="73"/>
      <c r="C112" s="115"/>
      <c r="D112" s="119" t="s">
        <v>132</v>
      </c>
      <c r="E112" s="117"/>
      <c r="F112" s="75"/>
    </row>
    <row r="113" spans="1:6" s="174" customFormat="1" ht="13.5" customHeight="1" x14ac:dyDescent="0.25">
      <c r="A113" s="114"/>
      <c r="B113" s="73"/>
      <c r="C113" s="115"/>
      <c r="D113" s="119" t="s">
        <v>77</v>
      </c>
      <c r="E113" s="117"/>
      <c r="F113" s="75"/>
    </row>
    <row r="114" spans="1:6" s="174" customFormat="1" ht="13.5" customHeight="1" x14ac:dyDescent="0.25">
      <c r="A114" s="114"/>
      <c r="B114" s="73"/>
      <c r="C114" s="115"/>
      <c r="D114" s="119" t="s">
        <v>86</v>
      </c>
      <c r="E114" s="117"/>
      <c r="F114" s="75"/>
    </row>
    <row r="115" spans="1:6" s="174" customFormat="1" ht="13.5" customHeight="1" x14ac:dyDescent="0.25">
      <c r="A115" s="114"/>
      <c r="B115" s="73"/>
      <c r="C115" s="115"/>
      <c r="D115" s="128" t="s">
        <v>81</v>
      </c>
      <c r="E115" s="117"/>
      <c r="F115" s="75"/>
    </row>
    <row r="116" spans="1:6" s="174" customFormat="1" ht="13.5" customHeight="1" x14ac:dyDescent="0.25">
      <c r="A116" s="84"/>
      <c r="B116" s="85"/>
      <c r="C116" s="120"/>
      <c r="D116" s="139" t="s">
        <v>92</v>
      </c>
      <c r="E116" s="101"/>
      <c r="F116" s="75"/>
    </row>
    <row r="117" spans="1:6" s="174" customFormat="1" ht="39" customHeight="1" x14ac:dyDescent="0.25">
      <c r="A117" s="80">
        <v>10</v>
      </c>
      <c r="B117" s="80">
        <v>801</v>
      </c>
      <c r="C117" s="80">
        <v>80150</v>
      </c>
      <c r="D117" s="100" t="s">
        <v>133</v>
      </c>
      <c r="E117" s="81">
        <v>138139</v>
      </c>
      <c r="F117" s="75"/>
    </row>
    <row r="118" spans="1:6" s="174" customFormat="1" ht="13.5" customHeight="1" x14ac:dyDescent="0.25">
      <c r="A118" s="109"/>
      <c r="B118" s="110"/>
      <c r="C118" s="111"/>
      <c r="D118" s="127" t="s">
        <v>70</v>
      </c>
      <c r="E118" s="113"/>
      <c r="F118" s="75"/>
    </row>
    <row r="119" spans="1:6" s="174" customFormat="1" ht="25.5" customHeight="1" x14ac:dyDescent="0.25">
      <c r="A119" s="114"/>
      <c r="B119" s="73"/>
      <c r="C119" s="115"/>
      <c r="D119" s="116" t="s">
        <v>134</v>
      </c>
      <c r="E119" s="117"/>
      <c r="F119" s="75"/>
    </row>
    <row r="120" spans="1:6" s="174" customFormat="1" ht="15.75" customHeight="1" x14ac:dyDescent="0.25">
      <c r="A120" s="84"/>
      <c r="B120" s="85"/>
      <c r="C120" s="120"/>
      <c r="D120" s="126" t="s">
        <v>71</v>
      </c>
      <c r="E120" s="101"/>
      <c r="F120" s="118"/>
    </row>
    <row r="121" spans="1:6" s="174" customFormat="1" ht="13.5" customHeight="1" x14ac:dyDescent="0.25">
      <c r="A121" s="82">
        <v>11</v>
      </c>
      <c r="B121" s="82">
        <v>801</v>
      </c>
      <c r="C121" s="82">
        <v>80151</v>
      </c>
      <c r="D121" s="132" t="s">
        <v>135</v>
      </c>
      <c r="E121" s="83">
        <v>67210</v>
      </c>
      <c r="F121" s="75"/>
    </row>
    <row r="122" spans="1:6" s="174" customFormat="1" ht="13.5" customHeight="1" x14ac:dyDescent="0.25">
      <c r="A122" s="109"/>
      <c r="B122" s="110"/>
      <c r="C122" s="111"/>
      <c r="D122" s="134" t="s">
        <v>136</v>
      </c>
      <c r="E122" s="113"/>
      <c r="F122" s="75"/>
    </row>
    <row r="123" spans="1:6" s="174" customFormat="1" ht="13.5" customHeight="1" x14ac:dyDescent="0.25">
      <c r="A123" s="84"/>
      <c r="B123" s="85"/>
      <c r="C123" s="120"/>
      <c r="D123" s="140" t="s">
        <v>108</v>
      </c>
      <c r="E123" s="101"/>
      <c r="F123" s="75"/>
    </row>
    <row r="124" spans="1:6" s="174" customFormat="1" ht="114" customHeight="1" x14ac:dyDescent="0.25">
      <c r="A124" s="80">
        <v>12</v>
      </c>
      <c r="B124" s="80">
        <v>801</v>
      </c>
      <c r="C124" s="80">
        <v>80152</v>
      </c>
      <c r="D124" s="100" t="s">
        <v>137</v>
      </c>
      <c r="E124" s="81">
        <v>389821</v>
      </c>
      <c r="F124" s="75"/>
    </row>
    <row r="125" spans="1:6" s="174" customFormat="1" ht="12.75" customHeight="1" x14ac:dyDescent="0.25">
      <c r="A125" s="109"/>
      <c r="B125" s="110"/>
      <c r="C125" s="111"/>
      <c r="D125" s="141" t="s">
        <v>114</v>
      </c>
      <c r="E125" s="113"/>
      <c r="F125" s="75"/>
    </row>
    <row r="126" spans="1:6" s="174" customFormat="1" ht="26.25" customHeight="1" x14ac:dyDescent="0.25">
      <c r="A126" s="114"/>
      <c r="B126" s="73"/>
      <c r="C126" s="115"/>
      <c r="D126" s="164" t="s">
        <v>117</v>
      </c>
      <c r="E126" s="165"/>
      <c r="F126" s="75"/>
    </row>
    <row r="127" spans="1:6" s="174" customFormat="1" ht="15" customHeight="1" x14ac:dyDescent="0.25">
      <c r="A127" s="114"/>
      <c r="B127" s="73"/>
      <c r="C127" s="115"/>
      <c r="D127" s="128" t="s">
        <v>128</v>
      </c>
      <c r="E127" s="117"/>
      <c r="F127" s="75"/>
    </row>
    <row r="128" spans="1:6" s="174" customFormat="1" ht="22.9" customHeight="1" x14ac:dyDescent="0.25">
      <c r="A128" s="114"/>
      <c r="B128" s="73"/>
      <c r="C128" s="115"/>
      <c r="D128" s="166" t="s">
        <v>97</v>
      </c>
      <c r="E128" s="123"/>
      <c r="F128" s="75"/>
    </row>
    <row r="129" spans="1:6" s="174" customFormat="1" ht="23.25" customHeight="1" x14ac:dyDescent="0.25">
      <c r="A129" s="84"/>
      <c r="B129" s="85"/>
      <c r="C129" s="120"/>
      <c r="D129" s="139" t="s">
        <v>126</v>
      </c>
      <c r="E129" s="101"/>
      <c r="F129" s="75"/>
    </row>
    <row r="130" spans="1:6" s="174" customFormat="1" ht="15.75" customHeight="1" x14ac:dyDescent="0.25">
      <c r="A130" s="142">
        <v>13</v>
      </c>
      <c r="B130" s="142">
        <v>853</v>
      </c>
      <c r="C130" s="142">
        <v>85311</v>
      </c>
      <c r="D130" s="85" t="s">
        <v>138</v>
      </c>
      <c r="E130" s="101">
        <v>180803</v>
      </c>
      <c r="F130" s="75"/>
    </row>
    <row r="131" spans="1:6" s="174" customFormat="1" ht="15.75" customHeight="1" x14ac:dyDescent="0.25">
      <c r="A131" s="82">
        <v>14</v>
      </c>
      <c r="B131" s="82">
        <v>854</v>
      </c>
      <c r="C131" s="82">
        <v>85403</v>
      </c>
      <c r="D131" s="132" t="s">
        <v>139</v>
      </c>
      <c r="E131" s="83">
        <v>686538</v>
      </c>
      <c r="F131" s="75"/>
    </row>
    <row r="132" spans="1:6" s="174" customFormat="1" ht="13.5" customHeight="1" x14ac:dyDescent="0.25">
      <c r="A132" s="108"/>
      <c r="B132" s="132"/>
      <c r="C132" s="86"/>
      <c r="D132" s="143" t="s">
        <v>140</v>
      </c>
      <c r="E132" s="83"/>
      <c r="F132" s="75"/>
    </row>
    <row r="133" spans="1:6" s="174" customFormat="1" ht="13.5" customHeight="1" x14ac:dyDescent="0.25">
      <c r="A133" s="82">
        <v>15</v>
      </c>
      <c r="B133" s="82">
        <v>854</v>
      </c>
      <c r="C133" s="82">
        <v>85404</v>
      </c>
      <c r="D133" s="132" t="s">
        <v>141</v>
      </c>
      <c r="E133" s="83">
        <v>437406</v>
      </c>
      <c r="F133" s="75"/>
    </row>
    <row r="134" spans="1:6" s="174" customFormat="1" ht="13.5" customHeight="1" x14ac:dyDescent="0.25">
      <c r="A134" s="114"/>
      <c r="B134" s="73"/>
      <c r="C134" s="115"/>
      <c r="D134" s="125" t="s">
        <v>92</v>
      </c>
      <c r="E134" s="123"/>
      <c r="F134" s="75"/>
    </row>
    <row r="135" spans="1:6" s="174" customFormat="1" ht="24.75" customHeight="1" x14ac:dyDescent="0.25">
      <c r="A135" s="114"/>
      <c r="B135" s="73"/>
      <c r="C135" s="115"/>
      <c r="D135" s="119" t="s">
        <v>83</v>
      </c>
      <c r="E135" s="117"/>
      <c r="F135" s="75"/>
    </row>
    <row r="136" spans="1:6" s="174" customFormat="1" ht="13.5" customHeight="1" x14ac:dyDescent="0.25">
      <c r="A136" s="114"/>
      <c r="B136" s="73"/>
      <c r="C136" s="115"/>
      <c r="D136" s="119" t="s">
        <v>130</v>
      </c>
      <c r="E136" s="117"/>
      <c r="F136" s="75"/>
    </row>
    <row r="137" spans="1:6" s="174" customFormat="1" ht="13.5" customHeight="1" x14ac:dyDescent="0.25">
      <c r="A137" s="114"/>
      <c r="B137" s="73"/>
      <c r="C137" s="115"/>
      <c r="D137" s="119" t="s">
        <v>131</v>
      </c>
      <c r="E137" s="117"/>
      <c r="F137" s="75"/>
    </row>
    <row r="138" spans="1:6" s="174" customFormat="1" ht="14.25" customHeight="1" x14ac:dyDescent="0.25">
      <c r="A138" s="84"/>
      <c r="B138" s="85"/>
      <c r="C138" s="120"/>
      <c r="D138" s="139" t="s">
        <v>132</v>
      </c>
      <c r="E138" s="101"/>
      <c r="F138" s="75"/>
    </row>
    <row r="139" spans="1:6" s="174" customFormat="1" ht="25.5" customHeight="1" x14ac:dyDescent="0.25">
      <c r="A139" s="80">
        <v>16</v>
      </c>
      <c r="B139" s="80">
        <v>854</v>
      </c>
      <c r="C139" s="80">
        <v>85406</v>
      </c>
      <c r="D139" s="144" t="s">
        <v>142</v>
      </c>
      <c r="E139" s="83">
        <v>195486</v>
      </c>
      <c r="F139" s="75"/>
    </row>
    <row r="140" spans="1:6" s="174" customFormat="1" ht="12.75" customHeight="1" x14ac:dyDescent="0.25">
      <c r="A140" s="84"/>
      <c r="B140" s="85"/>
      <c r="C140" s="120"/>
      <c r="D140" s="145" t="s">
        <v>143</v>
      </c>
      <c r="E140" s="101"/>
      <c r="F140" s="75"/>
    </row>
    <row r="141" spans="1:6" s="174" customFormat="1" ht="13.5" customHeight="1" x14ac:dyDescent="0.25">
      <c r="A141" s="82">
        <v>17</v>
      </c>
      <c r="B141" s="82">
        <v>854</v>
      </c>
      <c r="C141" s="82">
        <v>85410</v>
      </c>
      <c r="D141" s="132" t="s">
        <v>144</v>
      </c>
      <c r="E141" s="83">
        <v>904625</v>
      </c>
      <c r="F141" s="75"/>
    </row>
    <row r="142" spans="1:6" s="174" customFormat="1" ht="12.75" customHeight="1" x14ac:dyDescent="0.25">
      <c r="A142" s="108"/>
      <c r="B142" s="132"/>
      <c r="C142" s="86"/>
      <c r="D142" s="87" t="s">
        <v>145</v>
      </c>
      <c r="E142" s="83"/>
      <c r="F142" s="75"/>
    </row>
    <row r="143" spans="1:6" s="174" customFormat="1" ht="14.25" customHeight="1" x14ac:dyDescent="0.25">
      <c r="A143" s="178"/>
      <c r="B143" s="179"/>
      <c r="C143" s="179"/>
      <c r="D143" s="179" t="s">
        <v>49</v>
      </c>
      <c r="E143" s="180">
        <f>SUM(E40:E142)</f>
        <v>37569967</v>
      </c>
      <c r="F143" s="75"/>
    </row>
    <row r="144" spans="1:6" s="174" customFormat="1" ht="15.75" customHeight="1" x14ac:dyDescent="0.25">
      <c r="A144" s="146"/>
      <c r="B144" s="147"/>
      <c r="C144" s="147"/>
      <c r="D144" s="147" t="s">
        <v>43</v>
      </c>
      <c r="E144" s="88">
        <f>SUM(E37,E143)</f>
        <v>55215530.68</v>
      </c>
      <c r="F144" s="75"/>
    </row>
    <row r="145" spans="1:6" s="174" customFormat="1" x14ac:dyDescent="0.25">
      <c r="E145" s="181"/>
      <c r="F145" s="75"/>
    </row>
    <row r="146" spans="1:6" s="174" customFormat="1" ht="12.6" customHeight="1" x14ac:dyDescent="0.25">
      <c r="A146" s="182"/>
      <c r="E146" s="181"/>
      <c r="F146" s="75"/>
    </row>
    <row r="147" spans="1:6" s="174" customFormat="1" x14ac:dyDescent="0.25">
      <c r="E147" s="181"/>
      <c r="F147" s="75"/>
    </row>
  </sheetData>
  <pageMargins left="0.51181102362204722" right="0.51181102362204722" top="0.74803149606299213" bottom="0.6692913385826772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8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1'!Tytuły_wydruku</vt:lpstr>
      <vt:lpstr>'Zał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390/2021 Prezydenta miasta Włocławek z dn.11 października 2021 r.</dc:title>
  <dc:creator>Uzytkownik</dc:creator>
  <cp:keywords>Załącznik do Zarządzenia Prezydenta Miasta Włocławek</cp:keywords>
  <cp:lastModifiedBy>Karolina Budziszewska</cp:lastModifiedBy>
  <cp:lastPrinted>2021-10-12T08:04:27Z</cp:lastPrinted>
  <dcterms:created xsi:type="dcterms:W3CDTF">2021-03-31T15:22:37Z</dcterms:created>
  <dcterms:modified xsi:type="dcterms:W3CDTF">2021-10-13T06:20:47Z</dcterms:modified>
</cp:coreProperties>
</file>