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D4B57DF0-0903-407F-88B8-610F75C3F120}" xr6:coauthVersionLast="45" xr6:coauthVersionMax="47" xr10:uidLastSave="{00000000-0000-0000-0000-000000000000}"/>
  <bookViews>
    <workbookView xWindow="3705" yWindow="2745" windowWidth="21600" windowHeight="11385" xr2:uid="{023A7C3F-DBEA-4EDA-8B7C-B47A918AE8D1}"/>
  </bookViews>
  <sheets>
    <sheet name="Zał 1" sheetId="1" r:id="rId1"/>
    <sheet name="Zał 2" sheetId="8" r:id="rId2"/>
  </sheets>
  <definedNames>
    <definedName name="_xlnm.Print_Titles" localSheetId="0">'Zał 1'!$7:$9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8" l="1"/>
  <c r="I27" i="8"/>
  <c r="H27" i="8"/>
  <c r="G27" i="8"/>
  <c r="D27" i="8"/>
  <c r="F26" i="8"/>
  <c r="E26" i="8" s="1"/>
  <c r="F25" i="8"/>
  <c r="E25" i="8" s="1"/>
  <c r="F24" i="8"/>
  <c r="E24" i="8" s="1"/>
  <c r="F23" i="8"/>
  <c r="E23" i="8" s="1"/>
  <c r="F22" i="8"/>
  <c r="E22" i="8" s="1"/>
  <c r="F21" i="8"/>
  <c r="E21" i="8" s="1"/>
  <c r="F20" i="8"/>
  <c r="E20" i="8" s="1"/>
  <c r="F19" i="8"/>
  <c r="E19" i="8" s="1"/>
  <c r="F18" i="8"/>
  <c r="E18" i="8" s="1"/>
  <c r="F17" i="8"/>
  <c r="E17" i="8" s="1"/>
  <c r="F16" i="8"/>
  <c r="F27" i="8" s="1"/>
  <c r="H119" i="1"/>
  <c r="H118" i="1"/>
  <c r="G117" i="1"/>
  <c r="G116" i="1" s="1"/>
  <c r="G115" i="1" s="1"/>
  <c r="G114" i="1" s="1"/>
  <c r="F117" i="1"/>
  <c r="H117" i="1" s="1"/>
  <c r="H113" i="1"/>
  <c r="G112" i="1"/>
  <c r="F112" i="1"/>
  <c r="F111" i="1" s="1"/>
  <c r="H110" i="1"/>
  <c r="H109" i="1"/>
  <c r="G108" i="1"/>
  <c r="F108" i="1"/>
  <c r="F107" i="1" s="1"/>
  <c r="H106" i="1"/>
  <c r="G105" i="1"/>
  <c r="G104" i="1" s="1"/>
  <c r="F105" i="1"/>
  <c r="H102" i="1"/>
  <c r="G101" i="1"/>
  <c r="G100" i="1" s="1"/>
  <c r="G99" i="1" s="1"/>
  <c r="F101" i="1"/>
  <c r="F100" i="1" s="1"/>
  <c r="H98" i="1"/>
  <c r="H97" i="1"/>
  <c r="H96" i="1"/>
  <c r="H95" i="1"/>
  <c r="G94" i="1"/>
  <c r="F94" i="1"/>
  <c r="H92" i="1"/>
  <c r="G91" i="1"/>
  <c r="F91" i="1"/>
  <c r="F90" i="1" s="1"/>
  <c r="H89" i="1"/>
  <c r="G88" i="1"/>
  <c r="G87" i="1" s="1"/>
  <c r="F88" i="1"/>
  <c r="F87" i="1" s="1"/>
  <c r="H86" i="1"/>
  <c r="G85" i="1"/>
  <c r="F85" i="1"/>
  <c r="F84" i="1" s="1"/>
  <c r="H83" i="1"/>
  <c r="G82" i="1"/>
  <c r="F82" i="1"/>
  <c r="H82" i="1" s="1"/>
  <c r="G81" i="1"/>
  <c r="H79" i="1"/>
  <c r="G78" i="1"/>
  <c r="G77" i="1" s="1"/>
  <c r="F78" i="1"/>
  <c r="H78" i="1" s="1"/>
  <c r="H73" i="1"/>
  <c r="F71" i="1"/>
  <c r="F69" i="1" s="1"/>
  <c r="G69" i="1"/>
  <c r="H68" i="1"/>
  <c r="G66" i="1"/>
  <c r="G65" i="1" s="1"/>
  <c r="F66" i="1"/>
  <c r="F65" i="1" s="1"/>
  <c r="H63" i="1"/>
  <c r="H62" i="1"/>
  <c r="G61" i="1"/>
  <c r="H61" i="1" s="1"/>
  <c r="F61" i="1"/>
  <c r="F60" i="1"/>
  <c r="H58" i="1"/>
  <c r="G57" i="1"/>
  <c r="G56" i="1" s="1"/>
  <c r="G55" i="1" s="1"/>
  <c r="F57" i="1"/>
  <c r="H54" i="1"/>
  <c r="H53" i="1"/>
  <c r="H52" i="1"/>
  <c r="H51" i="1"/>
  <c r="G50" i="1"/>
  <c r="G49" i="1" s="1"/>
  <c r="F50" i="1"/>
  <c r="H48" i="1"/>
  <c r="G47" i="1"/>
  <c r="F47" i="1"/>
  <c r="F46" i="1" s="1"/>
  <c r="G46" i="1"/>
  <c r="H42" i="1"/>
  <c r="G38" i="1"/>
  <c r="F38" i="1"/>
  <c r="F37" i="1"/>
  <c r="H35" i="1"/>
  <c r="G32" i="1"/>
  <c r="G31" i="1" s="1"/>
  <c r="F32" i="1"/>
  <c r="H30" i="1"/>
  <c r="G27" i="1"/>
  <c r="G26" i="1" s="1"/>
  <c r="F27" i="1"/>
  <c r="H27" i="1" s="1"/>
  <c r="H24" i="1"/>
  <c r="G21" i="1"/>
  <c r="H21" i="1" s="1"/>
  <c r="E20" i="1"/>
  <c r="F16" i="1"/>
  <c r="H16" i="1" s="1"/>
  <c r="G14" i="1"/>
  <c r="G13" i="1" s="1"/>
  <c r="F14" i="1"/>
  <c r="H87" i="1" l="1"/>
  <c r="G90" i="1"/>
  <c r="H90" i="1" s="1"/>
  <c r="H108" i="1"/>
  <c r="H38" i="1"/>
  <c r="H47" i="1"/>
  <c r="H69" i="1"/>
  <c r="H94" i="1"/>
  <c r="E16" i="8"/>
  <c r="E27" i="8" s="1"/>
  <c r="H32" i="1"/>
  <c r="H50" i="1"/>
  <c r="H57" i="1"/>
  <c r="H71" i="1"/>
  <c r="H85" i="1"/>
  <c r="H91" i="1"/>
  <c r="H101" i="1"/>
  <c r="H112" i="1"/>
  <c r="G45" i="1"/>
  <c r="H88" i="1"/>
  <c r="H14" i="1"/>
  <c r="G20" i="1"/>
  <c r="H20" i="1" s="1"/>
  <c r="H66" i="1"/>
  <c r="F77" i="1"/>
  <c r="H77" i="1" s="1"/>
  <c r="H105" i="1"/>
  <c r="G12" i="1"/>
  <c r="H46" i="1"/>
  <c r="H84" i="1"/>
  <c r="F99" i="1"/>
  <c r="H99" i="1" s="1"/>
  <c r="H100" i="1"/>
  <c r="F36" i="1"/>
  <c r="G37" i="1"/>
  <c r="G36" i="1" s="1"/>
  <c r="F49" i="1"/>
  <c r="H49" i="1" s="1"/>
  <c r="F59" i="1"/>
  <c r="G60" i="1"/>
  <c r="G59" i="1" s="1"/>
  <c r="F81" i="1"/>
  <c r="G84" i="1"/>
  <c r="F104" i="1"/>
  <c r="G107" i="1"/>
  <c r="G111" i="1"/>
  <c r="H111" i="1" s="1"/>
  <c r="F116" i="1"/>
  <c r="F26" i="1"/>
  <c r="H26" i="1" s="1"/>
  <c r="F13" i="1"/>
  <c r="F31" i="1"/>
  <c r="H31" i="1" s="1"/>
  <c r="F56" i="1"/>
  <c r="H65" i="1"/>
  <c r="G64" i="1" l="1"/>
  <c r="G103" i="1"/>
  <c r="G44" i="1" s="1"/>
  <c r="G43" i="1" s="1"/>
  <c r="F45" i="1"/>
  <c r="H81" i="1"/>
  <c r="F64" i="1"/>
  <c r="F12" i="1"/>
  <c r="H13" i="1"/>
  <c r="H36" i="1"/>
  <c r="G11" i="1"/>
  <c r="G10" i="1" s="1"/>
  <c r="H104" i="1"/>
  <c r="F103" i="1"/>
  <c r="H59" i="1"/>
  <c r="H107" i="1"/>
  <c r="F55" i="1"/>
  <c r="H55" i="1" s="1"/>
  <c r="H56" i="1"/>
  <c r="H116" i="1"/>
  <c r="F115" i="1"/>
  <c r="H60" i="1"/>
  <c r="H45" i="1"/>
  <c r="H37" i="1"/>
  <c r="F44" i="1" l="1"/>
  <c r="H103" i="1"/>
  <c r="H44" i="1"/>
  <c r="F11" i="1"/>
  <c r="H12" i="1"/>
  <c r="F114" i="1"/>
  <c r="H114" i="1" s="1"/>
  <c r="H115" i="1"/>
  <c r="H64" i="1"/>
  <c r="F43" i="1" l="1"/>
  <c r="H43" i="1" s="1"/>
  <c r="F10" i="1"/>
  <c r="H11" i="1"/>
  <c r="H10" i="1" l="1"/>
</calcChain>
</file>

<file path=xl/sharedStrings.xml><?xml version="1.0" encoding="utf-8"?>
<sst xmlns="http://schemas.openxmlformats.org/spreadsheetml/2006/main" count="164" uniqueCount="117">
  <si>
    <t>Załącznik Nr 1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</si>
  <si>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</si>
  <si>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</si>
  <si>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</si>
  <si>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</si>
  <si>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</si>
  <si>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</si>
  <si>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</si>
  <si>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</si>
  <si>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</si>
  <si>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</si>
  <si>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</si>
  <si>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Pomoc społeczna</t>
  </si>
  <si>
    <t>WYDATKI OGÓŁEM:</t>
  </si>
  <si>
    <t>Załącznik Nr 2</t>
  </si>
  <si>
    <t>Dział</t>
  </si>
  <si>
    <t>Rozdział</t>
  </si>
  <si>
    <t>Ogółem:</t>
  </si>
  <si>
    <t xml:space="preserve">Prezydenta Miasta Włocławek </t>
  </si>
  <si>
    <t>Organ</t>
  </si>
  <si>
    <t>Dochody na zadania własne:</t>
  </si>
  <si>
    <t>dotacje celowe otrzymane z budżetu państwa</t>
  </si>
  <si>
    <t>na realizację bieżących zadań własnych powiatu</t>
  </si>
  <si>
    <t>Wydatki na zadania własne:</t>
  </si>
  <si>
    <t>Administracja publiczna</t>
  </si>
  <si>
    <t>wynagrodzenia bezosobowe</t>
  </si>
  <si>
    <t>zakup usług pozostałych</t>
  </si>
  <si>
    <t>Jednostki oświatowe zbiorczo</t>
  </si>
  <si>
    <t>Miejski Ośrodek Pomocy Rodzinie</t>
  </si>
  <si>
    <t>świadczenia społeczne</t>
  </si>
  <si>
    <t xml:space="preserve">składki na ubezpieczenie zdrowotne </t>
  </si>
  <si>
    <t>z tego:</t>
  </si>
  <si>
    <t>w tym:</t>
  </si>
  <si>
    <t>wynagrodzenia i składki od nich naliczane</t>
  </si>
  <si>
    <t>świadczenia na rzecz osób fizycznych</t>
  </si>
  <si>
    <t>Domy pomocy społecznej</t>
  </si>
  <si>
    <t>2130</t>
  </si>
  <si>
    <t>Składki na ubezpieczenie zdrowotne opłacane za</t>
  </si>
  <si>
    <t>osoby pobierające niektóre świadczenia z pomocy</t>
  </si>
  <si>
    <t>społecznej oraz za osoby uczestniczące w zajęciach</t>
  </si>
  <si>
    <t>w centrum integracji społecznej</t>
  </si>
  <si>
    <t>2030</t>
  </si>
  <si>
    <t>na realizację własnych zadań bieżących gmin</t>
  </si>
  <si>
    <t>(związków gmin, związków powiatowo-gminnych)</t>
  </si>
  <si>
    <t xml:space="preserve">Zasiłki okresowe, celowe i pomoc w naturze oraz składki </t>
  </si>
  <si>
    <t>na ubezpieczenia emerytalne i rentowe</t>
  </si>
  <si>
    <t>Zasiłki stałe</t>
  </si>
  <si>
    <t>854</t>
  </si>
  <si>
    <t>Edukacyjna opieka wychowawcza</t>
  </si>
  <si>
    <t>85415</t>
  </si>
  <si>
    <t>Pomoc materialna dla uczniów o charakterze socjalnym</t>
  </si>
  <si>
    <t>2330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</si>
  <si>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</si>
  <si>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</si>
  <si>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</si>
  <si>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</si>
  <si>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t>Rady gmin (miast i miast na prawach powiatu)</t>
  </si>
  <si>
    <t>Biuro Rady Miasta Włocławek</t>
  </si>
  <si>
    <t>różne wydatki na rzecz osób fizycznych</t>
  </si>
  <si>
    <t>75023</t>
  </si>
  <si>
    <t>Urzędy gmin (miast i miast na prawach powiatu)</t>
  </si>
  <si>
    <t>Wydział Organizacyjno-Prawny i Kadr</t>
  </si>
  <si>
    <t>zakup energii</t>
  </si>
  <si>
    <t>zakup usług remontowych</t>
  </si>
  <si>
    <t>koszty postępowania sądowego i prokuratorskiego</t>
  </si>
  <si>
    <t>wpłaty na PPK finansowane przez podmiot zatrudniający</t>
  </si>
  <si>
    <t>Różne rozliczenia</t>
  </si>
  <si>
    <t>Rezerwy ogólne i celowe</t>
  </si>
  <si>
    <t>4810</t>
  </si>
  <si>
    <t xml:space="preserve">rezerwy </t>
  </si>
  <si>
    <t xml:space="preserve"> - rezerwa ogólna</t>
  </si>
  <si>
    <t>851</t>
  </si>
  <si>
    <t>Ochrona zdrowia</t>
  </si>
  <si>
    <t>Przeciwdziałanie alkoholizmowi</t>
  </si>
  <si>
    <t>Wydział Polityki Społecznej i Zdrowia Publicznego</t>
  </si>
  <si>
    <t>4210</t>
  </si>
  <si>
    <t>zakup materiałów i wyposażenia</t>
  </si>
  <si>
    <t>852</t>
  </si>
  <si>
    <t>Dom Pomocy Społecznej ul. Nowomiejska 19</t>
  </si>
  <si>
    <t>4230</t>
  </si>
  <si>
    <t>zakup leków, wyrobów medycznych i produktów</t>
  </si>
  <si>
    <t>biobójczych</t>
  </si>
  <si>
    <t>Dom Pomocy Społecznej ul. Dobrzyńska 102</t>
  </si>
  <si>
    <t>szkolenia pracowników  niebędących członkami</t>
  </si>
  <si>
    <t xml:space="preserve">korpusu służby cywilnej </t>
  </si>
  <si>
    <t xml:space="preserve">Miejski Ośrodek Pomocy Rodzinie </t>
  </si>
  <si>
    <t>Dodatki mieszkaniowe</t>
  </si>
  <si>
    <t>Pozostała działalność</t>
  </si>
  <si>
    <t>MOPR - projekt pn. "Reintegracja społeczna mieszkańców</t>
  </si>
  <si>
    <t>Włocławka,  w tym w obszarze rewitalizacji"</t>
  </si>
  <si>
    <t>wynagrodzenia osobowe pracowników</t>
  </si>
  <si>
    <t xml:space="preserve">składki na ubezpieczenia społeczne </t>
  </si>
  <si>
    <t>składki na Fundusz Pracy oraz Fundusz Solidarnościowy</t>
  </si>
  <si>
    <t>stypendia dla uczniów</t>
  </si>
  <si>
    <t>Gospodarka komunalna i ochrona środowiska</t>
  </si>
  <si>
    <t>Oczyszczanie miast i wsi</t>
  </si>
  <si>
    <t>Miejski Zakład Zieleni i Usług Komunalnych</t>
  </si>
  <si>
    <t>Schroniska dla zwierząt</t>
  </si>
  <si>
    <t>Schronisko dla Zwierząt</t>
  </si>
  <si>
    <t xml:space="preserve">różne opłaty i składki </t>
  </si>
  <si>
    <t>odpisy na zakładowy fundusz świadczeń socjalnych</t>
  </si>
  <si>
    <t>Wydział Nadzoru Właścicielskiego, Gospodarki Komunalnej i Informatyzacji</t>
  </si>
  <si>
    <t>Wydatki na zadania rządowe:</t>
  </si>
  <si>
    <t>Wymiar sprawiedliwości</t>
  </si>
  <si>
    <t>Nieodpłatna pomoc prawna</t>
  </si>
  <si>
    <t>do Zarządzenia NR 439/2021</t>
  </si>
  <si>
    <t>z dnia 10 grudnia 2021 r.</t>
  </si>
  <si>
    <t xml:space="preserve">Dochody i wydatki związane z realizacją zadań wykonywanych na podstawie porozumień (umów) </t>
  </si>
  <si>
    <t>między jednostkami samorządu terytorialnego na 2021 rok</t>
  </si>
  <si>
    <t xml:space="preserve">Wydatki
</t>
  </si>
  <si>
    <t>Dotacje</t>
  </si>
  <si>
    <t>ogółem</t>
  </si>
  <si>
    <t>Wydatki</t>
  </si>
  <si>
    <t>(6 + 10)</t>
  </si>
  <si>
    <t>bieżące</t>
  </si>
  <si>
    <t>dotacje</t>
  </si>
  <si>
    <t>majątkowe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</si>
</sst>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3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3" xfId="0" applyFont="1" applyBorder="1" applyAlignment="1">
      <alignment horizontal="right"/>
    </xf>
    <xf numFmtId="4" fontId="2" fillId="0" borderId="5" xfId="0" applyNumberFormat="1" applyFont="1" applyBorder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1" fillId="0" borderId="6" xfId="0" applyFont="1" applyBorder="1"/>
    <xf numFmtId="0" fontId="2" fillId="0" borderId="3" xfId="0" applyFont="1" applyBorder="1" applyAlignment="1">
      <alignment horizontal="right"/>
    </xf>
    <xf numFmtId="3" fontId="1" fillId="0" borderId="4" xfId="0" applyNumberFormat="1" applyFon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0" fontId="2" fillId="0" borderId="3" xfId="0" applyFont="1" applyBorder="1"/>
    <xf numFmtId="4" fontId="5" fillId="0" borderId="3" xfId="0" applyNumberFormat="1" applyFont="1" applyBorder="1" applyAlignment="1">
      <alignment horizontal="right"/>
    </xf>
    <xf numFmtId="3" fontId="5" fillId="0" borderId="5" xfId="0" applyNumberFormat="1" applyFont="1" applyBorder="1"/>
    <xf numFmtId="0" fontId="1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17" xfId="0" applyNumberFormat="1" applyFont="1" applyBorder="1"/>
    <xf numFmtId="4" fontId="2" fillId="0" borderId="17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/>
    <xf numFmtId="0" fontId="1" fillId="0" borderId="3" xfId="0" applyFont="1" applyBorder="1" applyAlignment="1">
      <alignment horizontal="center"/>
    </xf>
    <xf numFmtId="0" fontId="8" fillId="0" borderId="3" xfId="0" applyFont="1" applyBorder="1"/>
    <xf numFmtId="4" fontId="2" fillId="0" borderId="1" xfId="0" applyNumberFormat="1" applyFont="1" applyBorder="1"/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5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4" fontId="1" fillId="0" borderId="11" xfId="0" applyNumberFormat="1" applyFont="1" applyBorder="1"/>
    <xf numFmtId="4" fontId="2" fillId="0" borderId="11" xfId="0" applyNumberFormat="1" applyFont="1" applyBorder="1"/>
    <xf numFmtId="3" fontId="2" fillId="0" borderId="3" xfId="0" applyNumberFormat="1" applyFont="1" applyBorder="1"/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top"/>
    </xf>
    <xf numFmtId="0" fontId="13" fillId="0" borderId="16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5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9" fillId="0" borderId="13" xfId="0" applyFont="1" applyBorder="1" applyAlignment="1">
      <alignment horizontal="centerContinuous" vertical="center"/>
    </xf>
    <xf numFmtId="4" fontId="9" fillId="0" borderId="16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2" xfId="0" applyFont="1" applyBorder="1" applyAlignment="1">
      <alignment vertical="center"/>
    </xf>
    <xf numFmtId="4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vertical="center" wrapText="1"/>
    </xf>
    <xf numFmtId="0" fontId="2" fillId="0" borderId="17" xfId="0" applyFont="1" applyBorder="1"/>
    <xf numFmtId="0" fontId="1" fillId="0" borderId="12" xfId="0" applyFont="1" applyBorder="1"/>
    <xf numFmtId="0" fontId="2" fillId="0" borderId="11" xfId="0" applyFont="1" applyBorder="1" applyAlignment="1">
      <alignment vertical="center"/>
    </xf>
    <xf numFmtId="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0" borderId="18" xfId="0" applyFont="1" applyBorder="1"/>
    <xf numFmtId="0" fontId="2" fillId="0" borderId="12" xfId="0" applyFont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4" xfId="0" applyFont="1" applyBorder="1" applyAlignment="1">
      <alignment horizontal="centerContinuous" vertical="center"/>
    </xf>
    <xf numFmtId="0" fontId="0" fillId="0" borderId="15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</cellXfs>
  <cellStyles count="2">
    <cellStyle name="Normalny" xfId="0" builtinId="0"/>
    <cellStyle name="Normalny 2" xfId="1" xr:uid="{41C777F4-0FB3-4488-A15D-158573A8E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81A-6D70-426C-941A-73A0A72DC13E}">
  <dimension ref="A1:H376"/>
  <sheetViews>
    <sheetView tabSelected="1" zoomScale="140" zoomScaleNormal="140" workbookViewId="0"/>
  </sheetViews>
  <sheetFormatPr defaultRowHeight="15" x14ac:dyDescent="0.25"/>
  <cols>
    <col min="1" max="1" width="4.140625" style="119" customWidth="1"/>
    <col min="2" max="2" width="6" style="119" customWidth="1"/>
    <col min="3" max="3" width="5" style="119" customWidth="1"/>
    <col min="4" max="4" width="39.140625" style="119" customWidth="1"/>
    <col min="5" max="5" width="12.85546875" style="119" customWidth="1"/>
    <col min="6" max="7" width="10.5703125" style="119" customWidth="1"/>
    <col min="8" max="8" width="12.5703125" style="119" customWidth="1"/>
    <col min="9" max="16384" width="9.140625" style="119"/>
  </cols>
  <sheetData>
    <row r="1" spans="1:8" ht="12.75" customHeight="1" x14ac:dyDescent="0.25">
      <c r="A1" s="1"/>
      <c r="B1" s="1"/>
      <c r="C1" s="2"/>
      <c r="D1" s="3"/>
      <c r="E1" s="3"/>
      <c r="F1" s="3"/>
      <c r="G1" s="3" t="s">
        <v>0</v>
      </c>
      <c r="H1" s="1"/>
    </row>
    <row r="2" spans="1:8" ht="12.75" customHeight="1" x14ac:dyDescent="0.25">
      <c r="A2" s="1"/>
      <c r="B2" s="1"/>
      <c r="C2" s="2"/>
      <c r="D2" s="3"/>
      <c r="E2" s="3"/>
      <c r="F2" s="3"/>
      <c r="G2" s="3" t="s">
        <v>105</v>
      </c>
      <c r="H2" s="1"/>
    </row>
    <row r="3" spans="1:8" ht="12.75" customHeight="1" x14ac:dyDescent="0.25">
      <c r="A3" s="1"/>
      <c r="B3" s="1"/>
      <c r="C3" s="2"/>
      <c r="D3" s="3"/>
      <c r="E3" s="3"/>
      <c r="F3" s="3"/>
      <c r="G3" s="3" t="s">
        <v>18</v>
      </c>
      <c r="H3" s="1"/>
    </row>
    <row r="4" spans="1:8" ht="12.75" customHeight="1" x14ac:dyDescent="0.25">
      <c r="A4" s="1"/>
      <c r="B4" s="1"/>
      <c r="C4" s="2"/>
      <c r="D4" s="3"/>
      <c r="E4" s="3"/>
      <c r="F4" s="3"/>
      <c r="G4" s="3" t="s">
        <v>106</v>
      </c>
      <c r="H4" s="1"/>
    </row>
    <row r="5" spans="1:8" ht="26.25" customHeight="1" x14ac:dyDescent="0.25">
      <c r="A5" s="4" t="s">
        <v>1</v>
      </c>
      <c r="B5" s="120"/>
      <c r="C5" s="5"/>
      <c r="D5" s="5"/>
      <c r="E5" s="120"/>
      <c r="F5" s="120"/>
      <c r="G5" s="6"/>
      <c r="H5" s="120"/>
    </row>
    <row r="6" spans="1:8" ht="15.75" customHeight="1" x14ac:dyDescent="0.25">
      <c r="A6" s="1"/>
      <c r="B6" s="1"/>
      <c r="C6" s="2"/>
      <c r="D6" s="2"/>
      <c r="E6" s="7"/>
      <c r="F6" s="1"/>
      <c r="G6" s="8"/>
      <c r="H6" s="8"/>
    </row>
    <row r="7" spans="1:8" s="15" customFormat="1" ht="11.25" x14ac:dyDescent="0.2">
      <c r="A7" s="9"/>
      <c r="B7" s="9"/>
      <c r="C7" s="10"/>
      <c r="D7" s="11"/>
      <c r="E7" s="12" t="s">
        <v>2</v>
      </c>
      <c r="F7" s="13"/>
      <c r="G7" s="14"/>
      <c r="H7" s="12" t="s">
        <v>2</v>
      </c>
    </row>
    <row r="8" spans="1:8" s="15" customFormat="1" ht="11.25" x14ac:dyDescent="0.2">
      <c r="A8" s="16" t="s">
        <v>3</v>
      </c>
      <c r="B8" s="16" t="s">
        <v>4</v>
      </c>
      <c r="C8" s="17" t="s">
        <v>5</v>
      </c>
      <c r="D8" s="18" t="s">
        <v>6</v>
      </c>
      <c r="E8" s="16" t="s">
        <v>7</v>
      </c>
      <c r="F8" s="19" t="s">
        <v>8</v>
      </c>
      <c r="G8" s="16" t="s">
        <v>9</v>
      </c>
      <c r="H8" s="16" t="s">
        <v>10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20.25" customHeight="1" thickBot="1" x14ac:dyDescent="0.25">
      <c r="A10" s="24"/>
      <c r="B10" s="25"/>
      <c r="C10" s="26"/>
      <c r="D10" s="27" t="s">
        <v>11</v>
      </c>
      <c r="E10" s="28">
        <v>855282570.81000006</v>
      </c>
      <c r="F10" s="28">
        <f>SUM(F11)</f>
        <v>122035</v>
      </c>
      <c r="G10" s="28">
        <f>SUM(G11)</f>
        <v>18029</v>
      </c>
      <c r="H10" s="28">
        <f>SUM(E10+F10-G10)</f>
        <v>855386576.81000006</v>
      </c>
    </row>
    <row r="11" spans="1:8" s="15" customFormat="1" ht="18.75" customHeight="1" thickBot="1" x14ac:dyDescent="0.25">
      <c r="A11" s="24"/>
      <c r="B11" s="25"/>
      <c r="C11" s="26"/>
      <c r="D11" s="29" t="s">
        <v>20</v>
      </c>
      <c r="E11" s="30">
        <v>697434228.69000006</v>
      </c>
      <c r="F11" s="30">
        <f>SUM(F12,F36)</f>
        <v>122035</v>
      </c>
      <c r="G11" s="30">
        <f>SUM(G12,G36)</f>
        <v>18029</v>
      </c>
      <c r="H11" s="28">
        <f>SUM(E11+F11-G11)</f>
        <v>697538234.69000006</v>
      </c>
    </row>
    <row r="12" spans="1:8" s="15" customFormat="1" ht="19.5" customHeight="1" thickTop="1" thickBot="1" x14ac:dyDescent="0.25">
      <c r="A12" s="31">
        <v>852</v>
      </c>
      <c r="B12" s="32"/>
      <c r="C12" s="33"/>
      <c r="D12" s="34" t="s">
        <v>12</v>
      </c>
      <c r="E12" s="35">
        <v>24434547.07</v>
      </c>
      <c r="F12" s="35">
        <f>SUM(F13,F20,F26,F31)</f>
        <v>118435</v>
      </c>
      <c r="G12" s="35">
        <f>SUM(G13,G20,G26,G31)</f>
        <v>18029</v>
      </c>
      <c r="H12" s="35">
        <f>SUM(E12+F12-G12)</f>
        <v>24534953.07</v>
      </c>
    </row>
    <row r="13" spans="1:8" s="15" customFormat="1" ht="12" customHeight="1" thickTop="1" x14ac:dyDescent="0.2">
      <c r="A13" s="31"/>
      <c r="B13" s="44">
        <v>85202</v>
      </c>
      <c r="C13" s="26"/>
      <c r="D13" s="48" t="s">
        <v>35</v>
      </c>
      <c r="E13" s="37">
        <v>1868314</v>
      </c>
      <c r="F13" s="38">
        <f t="shared" ref="F13:G13" si="0">SUM(F14)</f>
        <v>3924</v>
      </c>
      <c r="G13" s="38">
        <f t="shared" si="0"/>
        <v>0</v>
      </c>
      <c r="H13" s="37">
        <f>SUM(E13+F13-G13)</f>
        <v>1872238</v>
      </c>
    </row>
    <row r="14" spans="1:8" s="15" customFormat="1" ht="12" customHeight="1" x14ac:dyDescent="0.2">
      <c r="A14" s="31"/>
      <c r="B14" s="36"/>
      <c r="C14" s="26"/>
      <c r="D14" s="121" t="s">
        <v>19</v>
      </c>
      <c r="E14" s="91">
        <v>390665</v>
      </c>
      <c r="F14" s="122">
        <f>SUM(F16)</f>
        <v>3924</v>
      </c>
      <c r="G14" s="122">
        <f>SUM(G16)</f>
        <v>0</v>
      </c>
      <c r="H14" s="91">
        <f>SUM(E14+F14-G14)</f>
        <v>394589</v>
      </c>
    </row>
    <row r="15" spans="1:8" s="15" customFormat="1" ht="12" customHeight="1" x14ac:dyDescent="0.2">
      <c r="A15" s="31"/>
      <c r="B15" s="32"/>
      <c r="C15" s="26" t="s">
        <v>36</v>
      </c>
      <c r="D15" s="36" t="s">
        <v>21</v>
      </c>
      <c r="E15" s="40"/>
      <c r="F15" s="41"/>
      <c r="G15" s="42"/>
      <c r="H15" s="40"/>
    </row>
    <row r="16" spans="1:8" s="15" customFormat="1" ht="12" customHeight="1" x14ac:dyDescent="0.2">
      <c r="A16" s="31"/>
      <c r="B16" s="32"/>
      <c r="C16" s="26"/>
      <c r="D16" s="50" t="s">
        <v>22</v>
      </c>
      <c r="E16" s="40">
        <v>390665</v>
      </c>
      <c r="F16" s="41">
        <f>306+3618</f>
        <v>3924</v>
      </c>
      <c r="G16" s="41"/>
      <c r="H16" s="40">
        <f>SUM(E16+F16-G16)</f>
        <v>394589</v>
      </c>
    </row>
    <row r="17" spans="1:8" s="15" customFormat="1" ht="12" customHeight="1" x14ac:dyDescent="0.2">
      <c r="A17" s="68"/>
      <c r="B17" s="49">
        <v>85213</v>
      </c>
      <c r="C17" s="69"/>
      <c r="D17" s="70" t="s">
        <v>37</v>
      </c>
      <c r="E17" s="40"/>
      <c r="F17" s="40"/>
      <c r="G17" s="40"/>
      <c r="H17" s="40"/>
    </row>
    <row r="18" spans="1:8" s="15" customFormat="1" ht="12" customHeight="1" x14ac:dyDescent="0.2">
      <c r="A18" s="68"/>
      <c r="B18" s="69"/>
      <c r="C18" s="69"/>
      <c r="D18" s="53" t="s">
        <v>38</v>
      </c>
      <c r="E18" s="51"/>
      <c r="F18" s="40"/>
      <c r="G18" s="40"/>
      <c r="H18" s="51"/>
    </row>
    <row r="19" spans="1:8" s="15" customFormat="1" ht="12" customHeight="1" x14ac:dyDescent="0.2">
      <c r="A19" s="68"/>
      <c r="B19" s="69"/>
      <c r="C19" s="69"/>
      <c r="D19" s="53" t="s">
        <v>39</v>
      </c>
      <c r="E19" s="51"/>
      <c r="F19" s="40"/>
      <c r="G19" s="40"/>
      <c r="H19" s="51"/>
    </row>
    <row r="20" spans="1:8" s="15" customFormat="1" ht="12" customHeight="1" x14ac:dyDescent="0.2">
      <c r="A20" s="68"/>
      <c r="B20" s="71"/>
      <c r="C20" s="53"/>
      <c r="D20" s="72" t="s">
        <v>40</v>
      </c>
      <c r="E20" s="73">
        <f>SUM(E21)</f>
        <v>381100</v>
      </c>
      <c r="F20" s="73"/>
      <c r="G20" s="73">
        <f>SUM(G21)</f>
        <v>18029</v>
      </c>
      <c r="H20" s="37">
        <f>SUM(E20+F20-G20)</f>
        <v>363071</v>
      </c>
    </row>
    <row r="21" spans="1:8" s="15" customFormat="1" ht="12" customHeight="1" x14ac:dyDescent="0.2">
      <c r="A21" s="68"/>
      <c r="B21" s="71"/>
      <c r="C21" s="53"/>
      <c r="D21" s="121" t="s">
        <v>19</v>
      </c>
      <c r="E21" s="74">
        <v>381100</v>
      </c>
      <c r="F21" s="75"/>
      <c r="G21" s="75">
        <f>SUM(G24)</f>
        <v>18029</v>
      </c>
      <c r="H21" s="91">
        <f>SUM(E21+F21-G21)</f>
        <v>363071</v>
      </c>
    </row>
    <row r="22" spans="1:8" s="15" customFormat="1" ht="12" customHeight="1" x14ac:dyDescent="0.2">
      <c r="A22" s="68"/>
      <c r="B22" s="53"/>
      <c r="C22" s="76" t="s">
        <v>41</v>
      </c>
      <c r="D22" s="77" t="s">
        <v>21</v>
      </c>
      <c r="E22" s="51"/>
      <c r="F22" s="40"/>
      <c r="G22" s="40"/>
      <c r="H22" s="51"/>
    </row>
    <row r="23" spans="1:8" s="15" customFormat="1" ht="12" customHeight="1" x14ac:dyDescent="0.2">
      <c r="A23" s="68"/>
      <c r="B23" s="53"/>
      <c r="C23" s="49"/>
      <c r="D23" s="77" t="s">
        <v>42</v>
      </c>
      <c r="E23" s="40"/>
      <c r="F23" s="40"/>
      <c r="G23" s="78"/>
      <c r="H23" s="40"/>
    </row>
    <row r="24" spans="1:8" s="15" customFormat="1" ht="12" customHeight="1" x14ac:dyDescent="0.2">
      <c r="A24" s="68"/>
      <c r="B24" s="53"/>
      <c r="C24" s="49"/>
      <c r="D24" s="77" t="s">
        <v>43</v>
      </c>
      <c r="E24" s="40">
        <v>381100</v>
      </c>
      <c r="F24" s="40"/>
      <c r="G24" s="40">
        <v>18029</v>
      </c>
      <c r="H24" s="40">
        <f>SUM(E24+F24-G24)</f>
        <v>363071</v>
      </c>
    </row>
    <row r="25" spans="1:8" s="15" customFormat="1" ht="12" customHeight="1" x14ac:dyDescent="0.2">
      <c r="A25" s="31"/>
      <c r="B25" s="36">
        <v>85214</v>
      </c>
      <c r="C25" s="26"/>
      <c r="D25" s="50" t="s">
        <v>44</v>
      </c>
      <c r="E25" s="54"/>
      <c r="F25" s="54"/>
      <c r="G25" s="54"/>
      <c r="H25" s="54"/>
    </row>
    <row r="26" spans="1:8" s="15" customFormat="1" ht="12" customHeight="1" x14ac:dyDescent="0.2">
      <c r="A26" s="31"/>
      <c r="B26" s="36"/>
      <c r="C26" s="26"/>
      <c r="D26" s="79" t="s">
        <v>45</v>
      </c>
      <c r="E26" s="37">
        <v>7827419</v>
      </c>
      <c r="F26" s="38">
        <f t="shared" ref="F26:G26" si="1">SUM(F27)</f>
        <v>100833</v>
      </c>
      <c r="G26" s="38">
        <f t="shared" si="1"/>
        <v>0</v>
      </c>
      <c r="H26" s="37">
        <f>SUM(E26+F26-G26)</f>
        <v>7928252</v>
      </c>
    </row>
    <row r="27" spans="1:8" s="15" customFormat="1" ht="12" customHeight="1" x14ac:dyDescent="0.2">
      <c r="A27" s="31"/>
      <c r="B27" s="36"/>
      <c r="C27" s="26"/>
      <c r="D27" s="121" t="s">
        <v>19</v>
      </c>
      <c r="E27" s="91">
        <v>7777116</v>
      </c>
      <c r="F27" s="122">
        <f>SUM(F30)</f>
        <v>100833</v>
      </c>
      <c r="G27" s="122">
        <f>SUM(G30)</f>
        <v>0</v>
      </c>
      <c r="H27" s="91">
        <f>SUM(E27+F27-G27)</f>
        <v>7877949</v>
      </c>
    </row>
    <row r="28" spans="1:8" s="15" customFormat="1" ht="12" customHeight="1" x14ac:dyDescent="0.2">
      <c r="A28" s="31"/>
      <c r="B28" s="32"/>
      <c r="C28" s="26" t="s">
        <v>41</v>
      </c>
      <c r="D28" s="39" t="s">
        <v>21</v>
      </c>
      <c r="E28" s="40"/>
      <c r="F28" s="41"/>
      <c r="G28" s="42"/>
      <c r="H28" s="40"/>
    </row>
    <row r="29" spans="1:8" s="15" customFormat="1" ht="12" customHeight="1" x14ac:dyDescent="0.2">
      <c r="A29" s="31"/>
      <c r="B29" s="32"/>
      <c r="C29" s="44"/>
      <c r="D29" s="39" t="s">
        <v>42</v>
      </c>
      <c r="E29" s="40"/>
      <c r="F29" s="41"/>
      <c r="G29" s="42"/>
      <c r="H29" s="40"/>
    </row>
    <row r="30" spans="1:8" s="15" customFormat="1" ht="12" customHeight="1" x14ac:dyDescent="0.2">
      <c r="A30" s="31"/>
      <c r="B30" s="32"/>
      <c r="C30" s="44"/>
      <c r="D30" s="39" t="s">
        <v>43</v>
      </c>
      <c r="E30" s="40">
        <v>7777116</v>
      </c>
      <c r="F30" s="41">
        <v>100833</v>
      </c>
      <c r="G30" s="41"/>
      <c r="H30" s="40">
        <f>SUM(E30+F30-G30)</f>
        <v>7877949</v>
      </c>
    </row>
    <row r="31" spans="1:8" s="15" customFormat="1" ht="12" customHeight="1" x14ac:dyDescent="0.2">
      <c r="A31" s="31"/>
      <c r="B31" s="36">
        <v>85216</v>
      </c>
      <c r="C31" s="26"/>
      <c r="D31" s="48" t="s">
        <v>46</v>
      </c>
      <c r="E31" s="37">
        <v>4424061</v>
      </c>
      <c r="F31" s="38">
        <f t="shared" ref="F31:G31" si="2">SUM(F32)</f>
        <v>13678</v>
      </c>
      <c r="G31" s="38">
        <f t="shared" si="2"/>
        <v>0</v>
      </c>
      <c r="H31" s="37">
        <f>SUM(E31+F31-G31)</f>
        <v>4437739</v>
      </c>
    </row>
    <row r="32" spans="1:8" s="15" customFormat="1" ht="12" customHeight="1" x14ac:dyDescent="0.2">
      <c r="A32" s="31"/>
      <c r="B32" s="36"/>
      <c r="C32" s="26"/>
      <c r="D32" s="121" t="s">
        <v>19</v>
      </c>
      <c r="E32" s="91">
        <v>4324991</v>
      </c>
      <c r="F32" s="122">
        <f>SUM(F35)</f>
        <v>13678</v>
      </c>
      <c r="G32" s="122">
        <f>SUM(G35)</f>
        <v>0</v>
      </c>
      <c r="H32" s="91">
        <f>SUM(E32+F32-G32)</f>
        <v>4338669</v>
      </c>
    </row>
    <row r="33" spans="1:8" s="15" customFormat="1" ht="12" customHeight="1" x14ac:dyDescent="0.2">
      <c r="A33" s="31"/>
      <c r="B33" s="32"/>
      <c r="C33" s="26" t="s">
        <v>41</v>
      </c>
      <c r="D33" s="39" t="s">
        <v>21</v>
      </c>
      <c r="E33" s="40"/>
      <c r="F33" s="41"/>
      <c r="G33" s="42"/>
      <c r="H33" s="40"/>
    </row>
    <row r="34" spans="1:8" s="15" customFormat="1" ht="12" customHeight="1" x14ac:dyDescent="0.2">
      <c r="A34" s="31"/>
      <c r="B34" s="32"/>
      <c r="C34" s="44"/>
      <c r="D34" s="39" t="s">
        <v>42</v>
      </c>
      <c r="E34" s="40"/>
      <c r="F34" s="41"/>
      <c r="G34" s="42"/>
      <c r="H34" s="40"/>
    </row>
    <row r="35" spans="1:8" s="15" customFormat="1" ht="12" customHeight="1" x14ac:dyDescent="0.2">
      <c r="A35" s="31"/>
      <c r="B35" s="32"/>
      <c r="C35" s="44"/>
      <c r="D35" s="39" t="s">
        <v>43</v>
      </c>
      <c r="E35" s="40">
        <v>4324991</v>
      </c>
      <c r="F35" s="41">
        <v>13678</v>
      </c>
      <c r="G35" s="41"/>
      <c r="H35" s="40">
        <f>SUM(E35+F35-G35)</f>
        <v>4338669</v>
      </c>
    </row>
    <row r="36" spans="1:8" s="15" customFormat="1" ht="12" customHeight="1" thickBot="1" x14ac:dyDescent="0.25">
      <c r="A36" s="33" t="s">
        <v>47</v>
      </c>
      <c r="B36" s="32"/>
      <c r="C36" s="33"/>
      <c r="D36" s="34" t="s">
        <v>48</v>
      </c>
      <c r="E36" s="30">
        <v>1299856</v>
      </c>
      <c r="F36" s="35">
        <f t="shared" ref="F36:G37" si="3">SUM(F37)</f>
        <v>3600</v>
      </c>
      <c r="G36" s="35">
        <f t="shared" si="3"/>
        <v>0</v>
      </c>
      <c r="H36" s="35">
        <f>SUM(E36+F36-G36)</f>
        <v>1303456</v>
      </c>
    </row>
    <row r="37" spans="1:8" s="15" customFormat="1" ht="12" customHeight="1" thickTop="1" x14ac:dyDescent="0.2">
      <c r="A37" s="31"/>
      <c r="B37" s="26" t="s">
        <v>49</v>
      </c>
      <c r="C37" s="80"/>
      <c r="D37" s="43" t="s">
        <v>50</v>
      </c>
      <c r="E37" s="37">
        <v>798730</v>
      </c>
      <c r="F37" s="38">
        <f t="shared" si="3"/>
        <v>3600</v>
      </c>
      <c r="G37" s="38">
        <f t="shared" si="3"/>
        <v>0</v>
      </c>
      <c r="H37" s="37">
        <f>SUM(E37+F37-G37)</f>
        <v>802330</v>
      </c>
    </row>
    <row r="38" spans="1:8" s="15" customFormat="1" ht="12" customHeight="1" x14ac:dyDescent="0.2">
      <c r="A38" s="31"/>
      <c r="B38" s="36"/>
      <c r="C38" s="76"/>
      <c r="D38" s="123" t="s">
        <v>19</v>
      </c>
      <c r="E38" s="91">
        <v>798730</v>
      </c>
      <c r="F38" s="122">
        <f>SUM(F42:F42)</f>
        <v>3600</v>
      </c>
      <c r="G38" s="122">
        <f>SUM(G42:G42)</f>
        <v>0</v>
      </c>
      <c r="H38" s="91">
        <f>SUM(E38+F38-G38)</f>
        <v>802330</v>
      </c>
    </row>
    <row r="39" spans="1:8" s="15" customFormat="1" ht="12" customHeight="1" x14ac:dyDescent="0.2">
      <c r="A39" s="31"/>
      <c r="B39" s="36"/>
      <c r="C39" s="26" t="s">
        <v>51</v>
      </c>
      <c r="D39" s="50" t="s">
        <v>52</v>
      </c>
      <c r="E39" s="41"/>
      <c r="F39" s="52"/>
      <c r="G39" s="42"/>
      <c r="H39" s="41"/>
    </row>
    <row r="40" spans="1:8" s="15" customFormat="1" ht="12" customHeight="1" x14ac:dyDescent="0.2">
      <c r="A40" s="31"/>
      <c r="B40" s="36"/>
      <c r="C40" s="26"/>
      <c r="D40" s="50" t="s">
        <v>53</v>
      </c>
      <c r="E40" s="41"/>
      <c r="F40" s="52"/>
      <c r="G40" s="42"/>
      <c r="H40" s="41"/>
    </row>
    <row r="41" spans="1:8" s="15" customFormat="1" ht="12" customHeight="1" x14ac:dyDescent="0.2">
      <c r="A41" s="31"/>
      <c r="B41" s="36"/>
      <c r="C41" s="26"/>
      <c r="D41" s="50" t="s">
        <v>54</v>
      </c>
      <c r="E41" s="41"/>
      <c r="F41" s="52"/>
      <c r="G41" s="42"/>
      <c r="H41" s="41"/>
    </row>
    <row r="42" spans="1:8" s="15" customFormat="1" ht="12" customHeight="1" x14ac:dyDescent="0.2">
      <c r="A42" s="31"/>
      <c r="B42" s="36"/>
      <c r="C42" s="26"/>
      <c r="D42" s="50" t="s">
        <v>55</v>
      </c>
      <c r="E42" s="52">
        <v>7200</v>
      </c>
      <c r="F42" s="52">
        <v>3600</v>
      </c>
      <c r="G42" s="41"/>
      <c r="H42" s="52">
        <f>SUM(E42+F42-G42)</f>
        <v>10800</v>
      </c>
    </row>
    <row r="43" spans="1:8" s="15" customFormat="1" ht="23.25" customHeight="1" thickBot="1" x14ac:dyDescent="0.25">
      <c r="A43" s="44"/>
      <c r="B43" s="36"/>
      <c r="C43" s="26"/>
      <c r="D43" s="27" t="s">
        <v>13</v>
      </c>
      <c r="E43" s="28">
        <v>950445621.80999994</v>
      </c>
      <c r="F43" s="28">
        <f>SUM(F44,F114)</f>
        <v>331091</v>
      </c>
      <c r="G43" s="28">
        <f>SUM(G44,G114)</f>
        <v>227085</v>
      </c>
      <c r="H43" s="28">
        <f t="shared" ref="H43:H53" si="4">SUM(E43+F43-G43)</f>
        <v>950549627.80999994</v>
      </c>
    </row>
    <row r="44" spans="1:8" s="15" customFormat="1" ht="21" customHeight="1" thickBot="1" x14ac:dyDescent="0.25">
      <c r="A44" s="44"/>
      <c r="B44" s="36"/>
      <c r="C44" s="26"/>
      <c r="D44" s="29" t="s">
        <v>23</v>
      </c>
      <c r="E44" s="30">
        <v>792602320.68000007</v>
      </c>
      <c r="F44" s="30">
        <f>SUM(F45,F55,F59,F64,F99,F103)</f>
        <v>331086</v>
      </c>
      <c r="G44" s="30">
        <f>SUM(G45,G55,G59,G64,G99,G103)</f>
        <v>227080</v>
      </c>
      <c r="H44" s="30">
        <f t="shared" si="4"/>
        <v>792706326.68000007</v>
      </c>
    </row>
    <row r="45" spans="1:8" s="15" customFormat="1" ht="19.5" customHeight="1" thickTop="1" thickBot="1" x14ac:dyDescent="0.25">
      <c r="A45" s="31">
        <v>750</v>
      </c>
      <c r="B45" s="32"/>
      <c r="C45" s="33"/>
      <c r="D45" s="34" t="s">
        <v>24</v>
      </c>
      <c r="E45" s="30">
        <v>61443291</v>
      </c>
      <c r="F45" s="35">
        <f>SUM(F46,F49)</f>
        <v>116000</v>
      </c>
      <c r="G45" s="35">
        <f>SUM(G46,G49)</f>
        <v>45000</v>
      </c>
      <c r="H45" s="30">
        <f t="shared" si="4"/>
        <v>61514291</v>
      </c>
    </row>
    <row r="46" spans="1:8" s="15" customFormat="1" ht="12" customHeight="1" thickTop="1" x14ac:dyDescent="0.2">
      <c r="A46" s="31"/>
      <c r="B46" s="49">
        <v>75022</v>
      </c>
      <c r="C46" s="69"/>
      <c r="D46" s="72" t="s">
        <v>56</v>
      </c>
      <c r="E46" s="37">
        <v>921679</v>
      </c>
      <c r="F46" s="38">
        <f>SUM(F47)</f>
        <v>71000</v>
      </c>
      <c r="G46" s="38">
        <f>SUM(G47)</f>
        <v>0</v>
      </c>
      <c r="H46" s="37">
        <f t="shared" ref="H46" si="5">SUM(E46+F46-G46)</f>
        <v>992679</v>
      </c>
    </row>
    <row r="47" spans="1:8" s="15" customFormat="1" ht="12" customHeight="1" x14ac:dyDescent="0.2">
      <c r="A47" s="31"/>
      <c r="B47" s="26"/>
      <c r="C47" s="44"/>
      <c r="D47" s="124" t="s">
        <v>57</v>
      </c>
      <c r="E47" s="90">
        <v>918129</v>
      </c>
      <c r="F47" s="122">
        <f>SUM(F48:F48)</f>
        <v>71000</v>
      </c>
      <c r="G47" s="122">
        <f>SUM(G48:G48)</f>
        <v>0</v>
      </c>
      <c r="H47" s="91">
        <f>SUM(E47+F47-G47)</f>
        <v>989129</v>
      </c>
    </row>
    <row r="48" spans="1:8" s="15" customFormat="1" ht="12" customHeight="1" x14ac:dyDescent="0.2">
      <c r="A48" s="31"/>
      <c r="B48" s="26"/>
      <c r="C48" s="44">
        <v>3030</v>
      </c>
      <c r="D48" s="39" t="s">
        <v>58</v>
      </c>
      <c r="E48" s="51">
        <v>627000</v>
      </c>
      <c r="F48" s="51">
        <v>71000</v>
      </c>
      <c r="G48" s="51"/>
      <c r="H48" s="52">
        <f t="shared" ref="H48" si="6">SUM(E48+F48-G48)</f>
        <v>698000</v>
      </c>
    </row>
    <row r="49" spans="1:8" s="15" customFormat="1" ht="12" customHeight="1" x14ac:dyDescent="0.2">
      <c r="A49" s="31"/>
      <c r="B49" s="26" t="s">
        <v>59</v>
      </c>
      <c r="C49" s="44"/>
      <c r="D49" s="48" t="s">
        <v>60</v>
      </c>
      <c r="E49" s="37">
        <v>28461973.020000003</v>
      </c>
      <c r="F49" s="37">
        <f>SUM(F50)</f>
        <v>45000</v>
      </c>
      <c r="G49" s="37">
        <f>SUM(G50)</f>
        <v>45000</v>
      </c>
      <c r="H49" s="37">
        <f t="shared" si="4"/>
        <v>28461973.020000003</v>
      </c>
    </row>
    <row r="50" spans="1:8" s="15" customFormat="1" ht="12" customHeight="1" x14ac:dyDescent="0.2">
      <c r="A50" s="31"/>
      <c r="B50" s="36"/>
      <c r="C50" s="44"/>
      <c r="D50" s="125" t="s">
        <v>61</v>
      </c>
      <c r="E50" s="91">
        <v>24931602.02</v>
      </c>
      <c r="F50" s="90">
        <f>SUM(F51:F54)</f>
        <v>45000</v>
      </c>
      <c r="G50" s="90">
        <f>SUM(G51:G54)</f>
        <v>45000</v>
      </c>
      <c r="H50" s="90">
        <f t="shared" si="4"/>
        <v>24931602.02</v>
      </c>
    </row>
    <row r="51" spans="1:8" s="15" customFormat="1" ht="12" customHeight="1" x14ac:dyDescent="0.2">
      <c r="A51" s="31"/>
      <c r="B51" s="36"/>
      <c r="C51" s="44">
        <v>4260</v>
      </c>
      <c r="D51" s="39" t="s">
        <v>62</v>
      </c>
      <c r="E51" s="51">
        <v>659000</v>
      </c>
      <c r="F51" s="51">
        <v>40000</v>
      </c>
      <c r="G51" s="51"/>
      <c r="H51" s="41">
        <f t="shared" si="4"/>
        <v>699000</v>
      </c>
    </row>
    <row r="52" spans="1:8" s="15" customFormat="1" ht="12" customHeight="1" x14ac:dyDescent="0.2">
      <c r="A52" s="31"/>
      <c r="B52" s="36"/>
      <c r="C52" s="44">
        <v>4270</v>
      </c>
      <c r="D52" s="39" t="s">
        <v>63</v>
      </c>
      <c r="E52" s="51">
        <v>162800</v>
      </c>
      <c r="F52" s="51">
        <v>5000</v>
      </c>
      <c r="G52" s="51"/>
      <c r="H52" s="41">
        <f t="shared" si="4"/>
        <v>167800</v>
      </c>
    </row>
    <row r="53" spans="1:8" s="15" customFormat="1" ht="12" customHeight="1" x14ac:dyDescent="0.2">
      <c r="A53" s="31"/>
      <c r="B53" s="36"/>
      <c r="C53" s="44">
        <v>4610</v>
      </c>
      <c r="D53" s="81" t="s">
        <v>64</v>
      </c>
      <c r="E53" s="51">
        <v>71970</v>
      </c>
      <c r="F53" s="51"/>
      <c r="G53" s="51">
        <v>5000</v>
      </c>
      <c r="H53" s="41">
        <f t="shared" si="4"/>
        <v>66970</v>
      </c>
    </row>
    <row r="54" spans="1:8" s="15" customFormat="1" ht="12" customHeight="1" x14ac:dyDescent="0.2">
      <c r="A54" s="31"/>
      <c r="B54" s="36"/>
      <c r="C54" s="44">
        <v>4710</v>
      </c>
      <c r="D54" s="77" t="s">
        <v>65</v>
      </c>
      <c r="E54" s="41">
        <v>115040</v>
      </c>
      <c r="F54" s="41"/>
      <c r="G54" s="41">
        <v>40000</v>
      </c>
      <c r="H54" s="41">
        <f>SUM(E54+F54-G54)</f>
        <v>75040</v>
      </c>
    </row>
    <row r="55" spans="1:8" s="15" customFormat="1" ht="12.6" customHeight="1" thickBot="1" x14ac:dyDescent="0.25">
      <c r="A55" s="32">
        <v>758</v>
      </c>
      <c r="B55" s="32"/>
      <c r="C55" s="33"/>
      <c r="D55" s="34" t="s">
        <v>66</v>
      </c>
      <c r="E55" s="30">
        <v>8877867</v>
      </c>
      <c r="F55" s="35">
        <f>SUM(F56)</f>
        <v>0</v>
      </c>
      <c r="G55" s="35">
        <f>SUM(G56)</f>
        <v>71000</v>
      </c>
      <c r="H55" s="30">
        <f>SUM(E55+F55-G55)</f>
        <v>8806867</v>
      </c>
    </row>
    <row r="56" spans="1:8" s="15" customFormat="1" ht="12.6" customHeight="1" thickTop="1" x14ac:dyDescent="0.2">
      <c r="A56" s="32"/>
      <c r="B56" s="36">
        <v>75818</v>
      </c>
      <c r="C56" s="26"/>
      <c r="D56" s="43" t="s">
        <v>67</v>
      </c>
      <c r="E56" s="37">
        <v>8877867</v>
      </c>
      <c r="F56" s="38">
        <f>SUM(F57)</f>
        <v>0</v>
      </c>
      <c r="G56" s="38">
        <f>SUM(G57)</f>
        <v>71000</v>
      </c>
      <c r="H56" s="37">
        <f>SUM(E56+F56-G56)</f>
        <v>8806867</v>
      </c>
    </row>
    <row r="57" spans="1:8" s="15" customFormat="1" ht="12.6" customHeight="1" x14ac:dyDescent="0.2">
      <c r="A57" s="16"/>
      <c r="B57" s="80"/>
      <c r="C57" s="26" t="s">
        <v>68</v>
      </c>
      <c r="D57" s="50" t="s">
        <v>69</v>
      </c>
      <c r="E57" s="82">
        <v>8352867</v>
      </c>
      <c r="F57" s="82">
        <f>SUM(F58:F58)</f>
        <v>0</v>
      </c>
      <c r="G57" s="82">
        <f>SUM(G58:G58)</f>
        <v>71000</v>
      </c>
      <c r="H57" s="82">
        <f>SUM(E57+F57-G57)</f>
        <v>8281867</v>
      </c>
    </row>
    <row r="58" spans="1:8" s="15" customFormat="1" ht="12.6" customHeight="1" x14ac:dyDescent="0.2">
      <c r="A58" s="20"/>
      <c r="B58" s="83"/>
      <c r="C58" s="84"/>
      <c r="D58" s="85" t="s">
        <v>70</v>
      </c>
      <c r="E58" s="45">
        <v>976315.67</v>
      </c>
      <c r="F58" s="45"/>
      <c r="G58" s="45">
        <v>71000</v>
      </c>
      <c r="H58" s="45">
        <f t="shared" ref="H58:H60" si="7">SUM(E58+F58-G58)</f>
        <v>905315.67</v>
      </c>
    </row>
    <row r="59" spans="1:8" s="15" customFormat="1" ht="11.25" customHeight="1" thickBot="1" x14ac:dyDescent="0.25">
      <c r="A59" s="33" t="s">
        <v>71</v>
      </c>
      <c r="B59" s="32"/>
      <c r="C59" s="33"/>
      <c r="D59" s="34" t="s">
        <v>72</v>
      </c>
      <c r="E59" s="30">
        <v>6362040</v>
      </c>
      <c r="F59" s="35">
        <f>SUM(F60)</f>
        <v>40000</v>
      </c>
      <c r="G59" s="35">
        <f>SUM(G60)</f>
        <v>40000</v>
      </c>
      <c r="H59" s="30">
        <f t="shared" si="7"/>
        <v>6362040</v>
      </c>
    </row>
    <row r="60" spans="1:8" s="15" customFormat="1" ht="11.45" customHeight="1" thickTop="1" x14ac:dyDescent="0.2">
      <c r="A60" s="86"/>
      <c r="B60" s="49">
        <v>85154</v>
      </c>
      <c r="C60" s="69"/>
      <c r="D60" s="72" t="s">
        <v>73</v>
      </c>
      <c r="E60" s="45">
        <v>3026433.57</v>
      </c>
      <c r="F60" s="38">
        <f>SUM(F61)</f>
        <v>40000</v>
      </c>
      <c r="G60" s="38">
        <f>SUM(G61)</f>
        <v>40000</v>
      </c>
      <c r="H60" s="37">
        <f t="shared" si="7"/>
        <v>3026433.57</v>
      </c>
    </row>
    <row r="61" spans="1:8" s="15" customFormat="1" ht="12" customHeight="1" x14ac:dyDescent="0.2">
      <c r="A61" s="31"/>
      <c r="B61" s="32"/>
      <c r="C61" s="44"/>
      <c r="D61" s="126" t="s">
        <v>74</v>
      </c>
      <c r="E61" s="90">
        <v>1629834.5699999998</v>
      </c>
      <c r="F61" s="90">
        <f>SUM(F62:F63)</f>
        <v>40000</v>
      </c>
      <c r="G61" s="90">
        <f>SUM(G62:G63)</f>
        <v>40000</v>
      </c>
      <c r="H61" s="91">
        <f>SUM(E61+F61-G61)</f>
        <v>1629834.5699999998</v>
      </c>
    </row>
    <row r="62" spans="1:8" s="15" customFormat="1" ht="12" customHeight="1" x14ac:dyDescent="0.2">
      <c r="A62" s="31"/>
      <c r="B62" s="32"/>
      <c r="C62" s="76" t="s">
        <v>75</v>
      </c>
      <c r="D62" s="77" t="s">
        <v>76</v>
      </c>
      <c r="E62" s="51">
        <v>40000</v>
      </c>
      <c r="F62" s="51">
        <v>40000</v>
      </c>
      <c r="G62" s="51"/>
      <c r="H62" s="51">
        <f t="shared" ref="H62:H63" si="8">SUM(E62+F62-G62)</f>
        <v>80000</v>
      </c>
    </row>
    <row r="63" spans="1:8" s="15" customFormat="1" ht="12" customHeight="1" x14ac:dyDescent="0.2">
      <c r="A63" s="31"/>
      <c r="B63" s="32"/>
      <c r="C63" s="44">
        <v>4300</v>
      </c>
      <c r="D63" s="39" t="s">
        <v>26</v>
      </c>
      <c r="E63" s="40">
        <v>623834.56999999995</v>
      </c>
      <c r="F63" s="40"/>
      <c r="G63" s="40">
        <v>40000</v>
      </c>
      <c r="H63" s="51">
        <f t="shared" si="8"/>
        <v>583834.56999999995</v>
      </c>
    </row>
    <row r="64" spans="1:8" s="15" customFormat="1" ht="12" customHeight="1" thickBot="1" x14ac:dyDescent="0.25">
      <c r="A64" s="33" t="s">
        <v>77</v>
      </c>
      <c r="B64" s="32"/>
      <c r="C64" s="33"/>
      <c r="D64" s="34" t="s">
        <v>12</v>
      </c>
      <c r="E64" s="30">
        <v>62943248.630000003</v>
      </c>
      <c r="F64" s="35">
        <f>SUM(F65,F77,F81,F84,F87,F90)</f>
        <v>131285</v>
      </c>
      <c r="G64" s="35">
        <f>SUM(G65,G77,G81,G84,G87,G90)</f>
        <v>30879</v>
      </c>
      <c r="H64" s="30">
        <f t="shared" ref="H64:H73" si="9">SUM(E64+F64-G64)</f>
        <v>63043654.630000003</v>
      </c>
    </row>
    <row r="65" spans="1:8" s="15" customFormat="1" ht="12" customHeight="1" thickTop="1" x14ac:dyDescent="0.2">
      <c r="A65" s="33"/>
      <c r="B65" s="36">
        <v>85202</v>
      </c>
      <c r="C65" s="26"/>
      <c r="D65" s="43" t="s">
        <v>35</v>
      </c>
      <c r="E65" s="45">
        <v>15295123</v>
      </c>
      <c r="F65" s="38">
        <f>SUM(F66,F69)</f>
        <v>3924</v>
      </c>
      <c r="G65" s="38">
        <f>SUM(G66,G69)</f>
        <v>0</v>
      </c>
      <c r="H65" s="37">
        <f t="shared" si="9"/>
        <v>15299047</v>
      </c>
    </row>
    <row r="66" spans="1:8" s="15" customFormat="1" ht="12" customHeight="1" x14ac:dyDescent="0.2">
      <c r="A66" s="33"/>
      <c r="B66" s="36"/>
      <c r="C66" s="26"/>
      <c r="D66" s="125" t="s">
        <v>78</v>
      </c>
      <c r="E66" s="91">
        <v>3525695</v>
      </c>
      <c r="F66" s="127">
        <f>SUM(F67:F68)</f>
        <v>3363</v>
      </c>
      <c r="G66" s="127">
        <f>SUM(G67:G68)</f>
        <v>0</v>
      </c>
      <c r="H66" s="90">
        <f t="shared" si="9"/>
        <v>3529058</v>
      </c>
    </row>
    <row r="67" spans="1:8" s="15" customFormat="1" ht="12" customHeight="1" x14ac:dyDescent="0.2">
      <c r="A67" s="33"/>
      <c r="B67" s="36"/>
      <c r="C67" s="26" t="s">
        <v>79</v>
      </c>
      <c r="D67" s="50" t="s">
        <v>80</v>
      </c>
      <c r="E67" s="40"/>
      <c r="F67" s="51"/>
      <c r="G67" s="51"/>
      <c r="H67" s="41"/>
    </row>
    <row r="68" spans="1:8" s="15" customFormat="1" ht="12" customHeight="1" x14ac:dyDescent="0.2">
      <c r="A68" s="33"/>
      <c r="B68" s="36"/>
      <c r="C68" s="26"/>
      <c r="D68" s="50" t="s">
        <v>81</v>
      </c>
      <c r="E68" s="40">
        <v>22284</v>
      </c>
      <c r="F68" s="51">
        <v>3363</v>
      </c>
      <c r="G68" s="51"/>
      <c r="H68" s="41">
        <f t="shared" ref="H68" si="10">SUM(E68+F68-G68)</f>
        <v>25647</v>
      </c>
    </row>
    <row r="69" spans="1:8" s="15" customFormat="1" ht="12" customHeight="1" x14ac:dyDescent="0.2">
      <c r="A69" s="33"/>
      <c r="B69" s="36"/>
      <c r="C69" s="26"/>
      <c r="D69" s="125" t="s">
        <v>82</v>
      </c>
      <c r="E69" s="91">
        <v>3174968</v>
      </c>
      <c r="F69" s="127">
        <f>SUM(F70:F73)</f>
        <v>561</v>
      </c>
      <c r="G69" s="127">
        <f>SUM(G70:G73)</f>
        <v>0</v>
      </c>
      <c r="H69" s="90">
        <f t="shared" si="9"/>
        <v>3175529</v>
      </c>
    </row>
    <row r="70" spans="1:8" s="15" customFormat="1" ht="12" customHeight="1" x14ac:dyDescent="0.2">
      <c r="A70" s="33"/>
      <c r="B70" s="36"/>
      <c r="C70" s="26" t="s">
        <v>79</v>
      </c>
      <c r="D70" s="50" t="s">
        <v>80</v>
      </c>
      <c r="E70" s="40"/>
      <c r="F70" s="51"/>
      <c r="G70" s="51"/>
      <c r="H70" s="41"/>
    </row>
    <row r="71" spans="1:8" s="15" customFormat="1" ht="12" customHeight="1" x14ac:dyDescent="0.2">
      <c r="A71" s="33"/>
      <c r="B71" s="36"/>
      <c r="C71" s="26"/>
      <c r="D71" s="50" t="s">
        <v>81</v>
      </c>
      <c r="E71" s="40">
        <v>27000</v>
      </c>
      <c r="F71" s="51">
        <f>436+44</f>
        <v>480</v>
      </c>
      <c r="G71" s="51"/>
      <c r="H71" s="41">
        <f t="shared" si="9"/>
        <v>27480</v>
      </c>
    </row>
    <row r="72" spans="1:8" s="15" customFormat="1" ht="12" customHeight="1" x14ac:dyDescent="0.2">
      <c r="A72" s="33"/>
      <c r="B72" s="36"/>
      <c r="C72" s="44">
        <v>4700</v>
      </c>
      <c r="D72" s="77" t="s">
        <v>83</v>
      </c>
      <c r="E72" s="40"/>
      <c r="F72" s="51"/>
      <c r="G72" s="51"/>
      <c r="H72" s="41"/>
    </row>
    <row r="73" spans="1:8" s="15" customFormat="1" ht="12" customHeight="1" x14ac:dyDescent="0.2">
      <c r="A73" s="33"/>
      <c r="B73" s="36"/>
      <c r="C73" s="44"/>
      <c r="D73" s="77" t="s">
        <v>84</v>
      </c>
      <c r="E73" s="40">
        <v>4500</v>
      </c>
      <c r="F73" s="51">
        <v>81</v>
      </c>
      <c r="G73" s="51"/>
      <c r="H73" s="41">
        <f t="shared" si="9"/>
        <v>4581</v>
      </c>
    </row>
    <row r="74" spans="1:8" s="15" customFormat="1" ht="12" customHeight="1" x14ac:dyDescent="0.2">
      <c r="A74" s="33"/>
      <c r="B74" s="80">
        <v>85213</v>
      </c>
      <c r="C74" s="80"/>
      <c r="D74" s="87" t="s">
        <v>37</v>
      </c>
      <c r="E74" s="51"/>
      <c r="F74" s="41"/>
      <c r="G74" s="41"/>
      <c r="H74" s="52"/>
    </row>
    <row r="75" spans="1:8" s="15" customFormat="1" ht="12" customHeight="1" x14ac:dyDescent="0.2">
      <c r="A75" s="33"/>
      <c r="B75" s="80"/>
      <c r="C75" s="80"/>
      <c r="D75" s="36" t="s">
        <v>38</v>
      </c>
      <c r="E75" s="51"/>
      <c r="F75" s="41"/>
      <c r="G75" s="41"/>
      <c r="H75" s="51"/>
    </row>
    <row r="76" spans="1:8" s="15" customFormat="1" ht="12" customHeight="1" x14ac:dyDescent="0.2">
      <c r="A76" s="33"/>
      <c r="B76" s="80"/>
      <c r="C76" s="80"/>
      <c r="D76" s="36" t="s">
        <v>39</v>
      </c>
      <c r="E76" s="51"/>
      <c r="F76" s="40"/>
      <c r="G76" s="40"/>
      <c r="H76" s="40"/>
    </row>
    <row r="77" spans="1:8" s="15" customFormat="1" ht="12" customHeight="1" x14ac:dyDescent="0.2">
      <c r="A77" s="33"/>
      <c r="B77" s="88"/>
      <c r="C77" s="36"/>
      <c r="D77" s="89" t="s">
        <v>40</v>
      </c>
      <c r="E77" s="45">
        <v>381100</v>
      </c>
      <c r="F77" s="38">
        <f>SUM(F78)</f>
        <v>0</v>
      </c>
      <c r="G77" s="38">
        <f>SUM(G78)</f>
        <v>18029</v>
      </c>
      <c r="H77" s="37">
        <f t="shared" ref="H77:H89" si="11">SUM(E77+F77-G77)</f>
        <v>363071</v>
      </c>
    </row>
    <row r="78" spans="1:8" s="15" customFormat="1" ht="12" customHeight="1" x14ac:dyDescent="0.2">
      <c r="A78" s="33"/>
      <c r="B78" s="36"/>
      <c r="C78" s="26"/>
      <c r="D78" s="125" t="s">
        <v>28</v>
      </c>
      <c r="E78" s="91">
        <v>381100</v>
      </c>
      <c r="F78" s="127">
        <f>SUM(F79)</f>
        <v>0</v>
      </c>
      <c r="G78" s="127">
        <f>SUM(G79)</f>
        <v>18029</v>
      </c>
      <c r="H78" s="90">
        <f t="shared" si="11"/>
        <v>363071</v>
      </c>
    </row>
    <row r="79" spans="1:8" s="15" customFormat="1" ht="12" customHeight="1" x14ac:dyDescent="0.2">
      <c r="A79" s="33"/>
      <c r="B79" s="36"/>
      <c r="C79" s="44">
        <v>4130</v>
      </c>
      <c r="D79" s="39" t="s">
        <v>30</v>
      </c>
      <c r="E79" s="51">
        <v>381100</v>
      </c>
      <c r="F79" s="41"/>
      <c r="G79" s="41">
        <v>18029</v>
      </c>
      <c r="H79" s="41">
        <f t="shared" si="11"/>
        <v>363071</v>
      </c>
    </row>
    <row r="80" spans="1:8" s="15" customFormat="1" ht="12" customHeight="1" x14ac:dyDescent="0.2">
      <c r="A80" s="33"/>
      <c r="B80" s="36">
        <v>85214</v>
      </c>
      <c r="C80" s="33"/>
      <c r="D80" s="50" t="s">
        <v>44</v>
      </c>
      <c r="E80" s="40"/>
      <c r="F80" s="40"/>
      <c r="G80" s="78"/>
      <c r="H80" s="41"/>
    </row>
    <row r="81" spans="1:8" s="15" customFormat="1" ht="12" customHeight="1" x14ac:dyDescent="0.2">
      <c r="A81" s="33"/>
      <c r="B81" s="36"/>
      <c r="C81" s="26"/>
      <c r="D81" s="79" t="s">
        <v>45</v>
      </c>
      <c r="E81" s="45">
        <v>9353851</v>
      </c>
      <c r="F81" s="37">
        <f>SUM(F82)</f>
        <v>100833</v>
      </c>
      <c r="G81" s="37">
        <f>SUM(G82)</f>
        <v>0</v>
      </c>
      <c r="H81" s="37">
        <f t="shared" si="11"/>
        <v>9454684</v>
      </c>
    </row>
    <row r="82" spans="1:8" s="15" customFormat="1" ht="12" customHeight="1" x14ac:dyDescent="0.2">
      <c r="A82" s="33"/>
      <c r="B82" s="36"/>
      <c r="C82" s="26"/>
      <c r="D82" s="125" t="s">
        <v>85</v>
      </c>
      <c r="E82" s="74">
        <v>9306656</v>
      </c>
      <c r="F82" s="127">
        <f>SUM(F83:F83)</f>
        <v>100833</v>
      </c>
      <c r="G82" s="127">
        <f>SUM(G83:G83)</f>
        <v>0</v>
      </c>
      <c r="H82" s="90">
        <f t="shared" si="11"/>
        <v>9407489</v>
      </c>
    </row>
    <row r="83" spans="1:8" s="15" customFormat="1" ht="12" customHeight="1" x14ac:dyDescent="0.2">
      <c r="A83" s="33"/>
      <c r="B83" s="36"/>
      <c r="C83" s="44">
        <v>3110</v>
      </c>
      <c r="D83" s="39" t="s">
        <v>29</v>
      </c>
      <c r="E83" s="40">
        <v>9221055</v>
      </c>
      <c r="F83" s="40">
        <v>100833</v>
      </c>
      <c r="G83" s="40"/>
      <c r="H83" s="41">
        <f t="shared" si="11"/>
        <v>9321888</v>
      </c>
    </row>
    <row r="84" spans="1:8" s="15" customFormat="1" ht="12" customHeight="1" x14ac:dyDescent="0.2">
      <c r="A84" s="33"/>
      <c r="B84" s="36">
        <v>85215</v>
      </c>
      <c r="C84" s="26"/>
      <c r="D84" s="43" t="s">
        <v>86</v>
      </c>
      <c r="E84" s="45">
        <v>2849913</v>
      </c>
      <c r="F84" s="38">
        <f t="shared" ref="F84:G84" si="12">SUM(F85)</f>
        <v>6900</v>
      </c>
      <c r="G84" s="38">
        <f t="shared" si="12"/>
        <v>0</v>
      </c>
      <c r="H84" s="37">
        <f t="shared" si="11"/>
        <v>2856813</v>
      </c>
    </row>
    <row r="85" spans="1:8" s="15" customFormat="1" ht="12" customHeight="1" x14ac:dyDescent="0.2">
      <c r="A85" s="33"/>
      <c r="B85" s="36"/>
      <c r="C85" s="26"/>
      <c r="D85" s="125" t="s">
        <v>28</v>
      </c>
      <c r="E85" s="74">
        <v>2577213</v>
      </c>
      <c r="F85" s="127">
        <f>SUM(F86:F86)</f>
        <v>6900</v>
      </c>
      <c r="G85" s="127">
        <f>SUM(G86:G86)</f>
        <v>0</v>
      </c>
      <c r="H85" s="90">
        <f t="shared" si="11"/>
        <v>2584113</v>
      </c>
    </row>
    <row r="86" spans="1:8" s="15" customFormat="1" ht="12" customHeight="1" x14ac:dyDescent="0.2">
      <c r="A86" s="33"/>
      <c r="B86" s="32"/>
      <c r="C86" s="44">
        <v>3110</v>
      </c>
      <c r="D86" s="39" t="s">
        <v>29</v>
      </c>
      <c r="E86" s="40">
        <v>2529760</v>
      </c>
      <c r="F86" s="40">
        <v>6900</v>
      </c>
      <c r="G86" s="40"/>
      <c r="H86" s="41">
        <f t="shared" si="11"/>
        <v>2536660</v>
      </c>
    </row>
    <row r="87" spans="1:8" s="15" customFormat="1" ht="12" customHeight="1" x14ac:dyDescent="0.2">
      <c r="A87" s="33"/>
      <c r="B87" s="36">
        <v>85216</v>
      </c>
      <c r="C87" s="26"/>
      <c r="D87" s="48" t="s">
        <v>46</v>
      </c>
      <c r="E87" s="45">
        <v>4424061</v>
      </c>
      <c r="F87" s="37">
        <f>SUM(F88)</f>
        <v>13678</v>
      </c>
      <c r="G87" s="37">
        <f>SUM(G88)</f>
        <v>0</v>
      </c>
      <c r="H87" s="37">
        <f t="shared" si="11"/>
        <v>4437739</v>
      </c>
    </row>
    <row r="88" spans="1:8" s="15" customFormat="1" ht="12" customHeight="1" x14ac:dyDescent="0.2">
      <c r="A88" s="33"/>
      <c r="B88" s="36"/>
      <c r="C88" s="26"/>
      <c r="D88" s="125" t="s">
        <v>85</v>
      </c>
      <c r="E88" s="74">
        <v>4324991</v>
      </c>
      <c r="F88" s="127">
        <f>SUM(F89:F89)</f>
        <v>13678</v>
      </c>
      <c r="G88" s="127">
        <f>SUM(G89:G89)</f>
        <v>0</v>
      </c>
      <c r="H88" s="90">
        <f t="shared" si="11"/>
        <v>4338669</v>
      </c>
    </row>
    <row r="89" spans="1:8" s="15" customFormat="1" ht="12" customHeight="1" x14ac:dyDescent="0.2">
      <c r="A89" s="33"/>
      <c r="B89" s="36"/>
      <c r="C89" s="44">
        <v>3110</v>
      </c>
      <c r="D89" s="39" t="s">
        <v>29</v>
      </c>
      <c r="E89" s="40">
        <v>4323507</v>
      </c>
      <c r="F89" s="40">
        <v>13678</v>
      </c>
      <c r="G89" s="40"/>
      <c r="H89" s="41">
        <f t="shared" si="11"/>
        <v>4337185</v>
      </c>
    </row>
    <row r="90" spans="1:8" s="15" customFormat="1" ht="12" customHeight="1" x14ac:dyDescent="0.2">
      <c r="A90" s="33"/>
      <c r="B90" s="36">
        <v>85295</v>
      </c>
      <c r="C90" s="26"/>
      <c r="D90" s="48" t="s">
        <v>87</v>
      </c>
      <c r="E90" s="37">
        <v>4438003.63</v>
      </c>
      <c r="F90" s="38">
        <f>SUM(F91,F94)</f>
        <v>5950</v>
      </c>
      <c r="G90" s="38">
        <f>SUM(G91,G94)</f>
        <v>12850</v>
      </c>
      <c r="H90" s="37">
        <f>SUM(E90+F90-G90)</f>
        <v>4431103.63</v>
      </c>
    </row>
    <row r="91" spans="1:8" s="15" customFormat="1" ht="12" customHeight="1" x14ac:dyDescent="0.2">
      <c r="A91" s="33"/>
      <c r="B91" s="32"/>
      <c r="C91" s="76"/>
      <c r="D91" s="125" t="s">
        <v>28</v>
      </c>
      <c r="E91" s="91">
        <v>1098621</v>
      </c>
      <c r="F91" s="122">
        <f>SUM(F92:F92)</f>
        <v>0</v>
      </c>
      <c r="G91" s="122">
        <f>SUM(G92:G92)</f>
        <v>6900</v>
      </c>
      <c r="H91" s="91">
        <f t="shared" ref="H91:H92" si="13">SUM(E91+F91-G91)</f>
        <v>1091721</v>
      </c>
    </row>
    <row r="92" spans="1:8" s="15" customFormat="1" ht="12" customHeight="1" x14ac:dyDescent="0.2">
      <c r="A92" s="33"/>
      <c r="B92" s="32"/>
      <c r="C92" s="44">
        <v>4300</v>
      </c>
      <c r="D92" s="39" t="s">
        <v>26</v>
      </c>
      <c r="E92" s="51">
        <v>43300</v>
      </c>
      <c r="F92" s="41"/>
      <c r="G92" s="41">
        <v>6900</v>
      </c>
      <c r="H92" s="41">
        <f t="shared" si="13"/>
        <v>36400</v>
      </c>
    </row>
    <row r="93" spans="1:8" s="15" customFormat="1" ht="12" customHeight="1" x14ac:dyDescent="0.2">
      <c r="A93" s="33"/>
      <c r="B93" s="32"/>
      <c r="C93" s="26"/>
      <c r="D93" s="77" t="s">
        <v>88</v>
      </c>
      <c r="E93" s="52"/>
      <c r="F93" s="41"/>
      <c r="G93" s="41"/>
      <c r="H93" s="52"/>
    </row>
    <row r="94" spans="1:8" s="15" customFormat="1" ht="12" customHeight="1" x14ac:dyDescent="0.2">
      <c r="A94" s="33"/>
      <c r="B94" s="32"/>
      <c r="C94" s="76"/>
      <c r="D94" s="128" t="s">
        <v>89</v>
      </c>
      <c r="E94" s="91">
        <v>405197.08999999997</v>
      </c>
      <c r="F94" s="122">
        <f>SUM(F95:F98)</f>
        <v>5950</v>
      </c>
      <c r="G94" s="122">
        <f>SUM(G95:G98)</f>
        <v>5950</v>
      </c>
      <c r="H94" s="91">
        <f>SUM(E94+F94-G94)</f>
        <v>405197.08999999997</v>
      </c>
    </row>
    <row r="95" spans="1:8" s="15" customFormat="1" ht="12" customHeight="1" x14ac:dyDescent="0.2">
      <c r="A95" s="33"/>
      <c r="B95" s="32"/>
      <c r="C95" s="44">
        <v>4017</v>
      </c>
      <c r="D95" s="39" t="s">
        <v>90</v>
      </c>
      <c r="E95" s="51">
        <v>135631.28</v>
      </c>
      <c r="F95" s="41">
        <v>4962.05</v>
      </c>
      <c r="G95" s="41"/>
      <c r="H95" s="41">
        <f>SUM(E95+F95-G95)</f>
        <v>140593.32999999999</v>
      </c>
    </row>
    <row r="96" spans="1:8" s="15" customFormat="1" ht="12" customHeight="1" x14ac:dyDescent="0.2">
      <c r="A96" s="33"/>
      <c r="B96" s="32"/>
      <c r="C96" s="44">
        <v>4117</v>
      </c>
      <c r="D96" s="39" t="s">
        <v>91</v>
      </c>
      <c r="E96" s="51">
        <v>23681.34</v>
      </c>
      <c r="F96" s="41">
        <v>866.37</v>
      </c>
      <c r="G96" s="41"/>
      <c r="H96" s="41">
        <f t="shared" ref="H96:H104" si="14">SUM(E96+F96-G96)</f>
        <v>24547.71</v>
      </c>
    </row>
    <row r="97" spans="1:8" s="15" customFormat="1" ht="12" customHeight="1" x14ac:dyDescent="0.2">
      <c r="A97" s="33"/>
      <c r="B97" s="32"/>
      <c r="C97" s="44">
        <v>4127</v>
      </c>
      <c r="D97" s="77" t="s">
        <v>92</v>
      </c>
      <c r="E97" s="51">
        <v>3322.91</v>
      </c>
      <c r="F97" s="41">
        <v>121.58</v>
      </c>
      <c r="G97" s="41"/>
      <c r="H97" s="41">
        <f t="shared" si="14"/>
        <v>3444.49</v>
      </c>
    </row>
    <row r="98" spans="1:8" s="15" customFormat="1" ht="12" customHeight="1" x14ac:dyDescent="0.2">
      <c r="A98" s="33"/>
      <c r="B98" s="32"/>
      <c r="C98" s="44">
        <v>4177</v>
      </c>
      <c r="D98" s="39" t="s">
        <v>25</v>
      </c>
      <c r="E98" s="51">
        <v>42400</v>
      </c>
      <c r="F98" s="41"/>
      <c r="G98" s="41">
        <v>5950</v>
      </c>
      <c r="H98" s="41">
        <f t="shared" si="14"/>
        <v>36450</v>
      </c>
    </row>
    <row r="99" spans="1:8" s="15" customFormat="1" ht="12" customHeight="1" thickBot="1" x14ac:dyDescent="0.25">
      <c r="A99" s="31">
        <v>854</v>
      </c>
      <c r="B99" s="32"/>
      <c r="C99" s="33"/>
      <c r="D99" s="34" t="s">
        <v>48</v>
      </c>
      <c r="E99" s="30">
        <v>21572699</v>
      </c>
      <c r="F99" s="35">
        <f>SUM(F100)</f>
        <v>3600</v>
      </c>
      <c r="G99" s="35">
        <f>SUM(G100)</f>
        <v>0</v>
      </c>
      <c r="H99" s="30">
        <f t="shared" si="14"/>
        <v>21576299</v>
      </c>
    </row>
    <row r="100" spans="1:8" s="15" customFormat="1" ht="12" customHeight="1" thickTop="1" x14ac:dyDescent="0.2">
      <c r="A100" s="33"/>
      <c r="B100" s="36">
        <v>85415</v>
      </c>
      <c r="C100" s="26"/>
      <c r="D100" s="43" t="s">
        <v>50</v>
      </c>
      <c r="E100" s="37">
        <v>973730</v>
      </c>
      <c r="F100" s="38">
        <f>SUM(F101)</f>
        <v>3600</v>
      </c>
      <c r="G100" s="38">
        <f>SUM(G101)</f>
        <v>0</v>
      </c>
      <c r="H100" s="37">
        <f t="shared" si="14"/>
        <v>977330</v>
      </c>
    </row>
    <row r="101" spans="1:8" s="15" customFormat="1" ht="12" customHeight="1" x14ac:dyDescent="0.2">
      <c r="A101" s="33"/>
      <c r="B101" s="36"/>
      <c r="C101" s="26"/>
      <c r="D101" s="125" t="s">
        <v>27</v>
      </c>
      <c r="E101" s="90">
        <v>94665</v>
      </c>
      <c r="F101" s="127">
        <f>SUM(F102:F102)</f>
        <v>3600</v>
      </c>
      <c r="G101" s="127">
        <f>SUM(G102:G102)</f>
        <v>0</v>
      </c>
      <c r="H101" s="91">
        <f t="shared" si="14"/>
        <v>98265</v>
      </c>
    </row>
    <row r="102" spans="1:8" s="15" customFormat="1" ht="12" customHeight="1" x14ac:dyDescent="0.2">
      <c r="A102" s="33"/>
      <c r="B102" s="36"/>
      <c r="C102" s="44">
        <v>3240</v>
      </c>
      <c r="D102" s="39" t="s">
        <v>93</v>
      </c>
      <c r="E102" s="52">
        <v>7200</v>
      </c>
      <c r="F102" s="40">
        <v>3600</v>
      </c>
      <c r="G102" s="40"/>
      <c r="H102" s="41">
        <f t="shared" si="14"/>
        <v>10800</v>
      </c>
    </row>
    <row r="103" spans="1:8" s="15" customFormat="1" ht="12" customHeight="1" thickBot="1" x14ac:dyDescent="0.25">
      <c r="A103" s="31">
        <v>900</v>
      </c>
      <c r="B103" s="32"/>
      <c r="C103" s="33"/>
      <c r="D103" s="34" t="s">
        <v>94</v>
      </c>
      <c r="E103" s="30">
        <v>83045698.189999998</v>
      </c>
      <c r="F103" s="35">
        <f>SUM(F104,F107,F111)</f>
        <v>40201</v>
      </c>
      <c r="G103" s="35">
        <f>SUM(G104,G107,G111)</f>
        <v>40201</v>
      </c>
      <c r="H103" s="30">
        <f t="shared" si="14"/>
        <v>83045698.189999998</v>
      </c>
    </row>
    <row r="104" spans="1:8" s="15" customFormat="1" ht="12" customHeight="1" thickTop="1" x14ac:dyDescent="0.2">
      <c r="A104" s="31"/>
      <c r="B104" s="36">
        <v>90003</v>
      </c>
      <c r="C104" s="33"/>
      <c r="D104" s="48" t="s">
        <v>95</v>
      </c>
      <c r="E104" s="37">
        <v>724592</v>
      </c>
      <c r="F104" s="37">
        <f>SUM(F105)</f>
        <v>40000</v>
      </c>
      <c r="G104" s="37">
        <f>SUM(G105)</f>
        <v>0</v>
      </c>
      <c r="H104" s="37">
        <f t="shared" si="14"/>
        <v>764592</v>
      </c>
    </row>
    <row r="105" spans="1:8" s="15" customFormat="1" ht="12" customHeight="1" x14ac:dyDescent="0.2">
      <c r="A105" s="31"/>
      <c r="B105" s="36"/>
      <c r="C105" s="26"/>
      <c r="D105" s="128" t="s">
        <v>96</v>
      </c>
      <c r="E105" s="91">
        <v>724592</v>
      </c>
      <c r="F105" s="122">
        <f>SUM(F106:F106)</f>
        <v>40000</v>
      </c>
      <c r="G105" s="122">
        <f>SUM(G106:G106)</f>
        <v>0</v>
      </c>
      <c r="H105" s="91">
        <f>SUM(E105+F105-G105)</f>
        <v>764592</v>
      </c>
    </row>
    <row r="106" spans="1:8" s="15" customFormat="1" ht="12" customHeight="1" x14ac:dyDescent="0.2">
      <c r="A106" s="32"/>
      <c r="B106" s="32"/>
      <c r="C106" s="44">
        <v>4300</v>
      </c>
      <c r="D106" s="39" t="s">
        <v>26</v>
      </c>
      <c r="E106" s="51">
        <v>346540</v>
      </c>
      <c r="F106" s="40">
        <v>40000</v>
      </c>
      <c r="G106" s="40"/>
      <c r="H106" s="51">
        <f t="shared" ref="H106:H110" si="15">SUM(E106+F106-G106)</f>
        <v>386540</v>
      </c>
    </row>
    <row r="107" spans="1:8" s="15" customFormat="1" ht="12" customHeight="1" x14ac:dyDescent="0.2">
      <c r="A107" s="32"/>
      <c r="B107" s="36">
        <v>90013</v>
      </c>
      <c r="C107" s="33"/>
      <c r="D107" s="48" t="s">
        <v>97</v>
      </c>
      <c r="E107" s="37">
        <v>1344910</v>
      </c>
      <c r="F107" s="38">
        <f>SUM(F108)</f>
        <v>201</v>
      </c>
      <c r="G107" s="38">
        <f>SUM(G108)</f>
        <v>201</v>
      </c>
      <c r="H107" s="37">
        <f t="shared" si="15"/>
        <v>1344910</v>
      </c>
    </row>
    <row r="108" spans="1:8" s="15" customFormat="1" ht="12" customHeight="1" x14ac:dyDescent="0.2">
      <c r="A108" s="32"/>
      <c r="B108" s="36"/>
      <c r="C108" s="44"/>
      <c r="D108" s="129" t="s">
        <v>98</v>
      </c>
      <c r="E108" s="90">
        <v>1344910</v>
      </c>
      <c r="F108" s="90">
        <f>SUM(F109:F110)</f>
        <v>201</v>
      </c>
      <c r="G108" s="90">
        <f>SUM(G109:G110)</f>
        <v>201</v>
      </c>
      <c r="H108" s="90">
        <f t="shared" si="15"/>
        <v>1344910</v>
      </c>
    </row>
    <row r="109" spans="1:8" s="15" customFormat="1" ht="12" customHeight="1" x14ac:dyDescent="0.2">
      <c r="A109" s="32"/>
      <c r="B109" s="36"/>
      <c r="C109" s="44">
        <v>4430</v>
      </c>
      <c r="D109" s="39" t="s">
        <v>99</v>
      </c>
      <c r="E109" s="51">
        <v>9300</v>
      </c>
      <c r="F109" s="51"/>
      <c r="G109" s="51">
        <v>201</v>
      </c>
      <c r="H109" s="51">
        <f t="shared" si="15"/>
        <v>9099</v>
      </c>
    </row>
    <row r="110" spans="1:8" s="15" customFormat="1" ht="12" customHeight="1" x14ac:dyDescent="0.2">
      <c r="A110" s="32"/>
      <c r="B110" s="36"/>
      <c r="C110" s="44">
        <v>4440</v>
      </c>
      <c r="D110" s="39" t="s">
        <v>100</v>
      </c>
      <c r="E110" s="51">
        <v>24257</v>
      </c>
      <c r="F110" s="51">
        <v>201</v>
      </c>
      <c r="G110" s="51"/>
      <c r="H110" s="51">
        <f t="shared" si="15"/>
        <v>24458</v>
      </c>
    </row>
    <row r="111" spans="1:8" s="15" customFormat="1" ht="12" customHeight="1" x14ac:dyDescent="0.2">
      <c r="A111" s="32"/>
      <c r="B111" s="36">
        <v>90095</v>
      </c>
      <c r="C111" s="33"/>
      <c r="D111" s="85" t="s">
        <v>87</v>
      </c>
      <c r="E111" s="37">
        <v>44388785.329999998</v>
      </c>
      <c r="F111" s="37">
        <f>SUM(F112)</f>
        <v>0</v>
      </c>
      <c r="G111" s="37">
        <f>SUM(G112)</f>
        <v>40000</v>
      </c>
      <c r="H111" s="37">
        <f>SUM(E111+F111-G111)</f>
        <v>44348785.329999998</v>
      </c>
    </row>
    <row r="112" spans="1:8" s="15" customFormat="1" ht="24" customHeight="1" x14ac:dyDescent="0.2">
      <c r="A112" s="32"/>
      <c r="B112" s="36"/>
      <c r="C112" s="26"/>
      <c r="D112" s="130" t="s">
        <v>101</v>
      </c>
      <c r="E112" s="91">
        <v>7557326.2999999998</v>
      </c>
      <c r="F112" s="122">
        <f>SUM(F113:F113)</f>
        <v>0</v>
      </c>
      <c r="G112" s="122">
        <f>SUM(G113:G113)</f>
        <v>40000</v>
      </c>
      <c r="H112" s="91">
        <f>SUM(E112+F112-G112)</f>
        <v>7517326.2999999998</v>
      </c>
    </row>
    <row r="113" spans="1:8" s="15" customFormat="1" ht="12" customHeight="1" x14ac:dyDescent="0.2">
      <c r="A113" s="55"/>
      <c r="B113" s="89"/>
      <c r="C113" s="56">
        <v>4300</v>
      </c>
      <c r="D113" s="48" t="s">
        <v>26</v>
      </c>
      <c r="E113" s="73">
        <v>361104.64000000001</v>
      </c>
      <c r="F113" s="45"/>
      <c r="G113" s="45">
        <v>40000</v>
      </c>
      <c r="H113" s="45">
        <f t="shared" ref="H113" si="16">SUM(E113+F113-G113)</f>
        <v>321104.64000000001</v>
      </c>
    </row>
    <row r="114" spans="1:8" s="15" customFormat="1" ht="19.5" customHeight="1" thickBot="1" x14ac:dyDescent="0.25">
      <c r="A114" s="33"/>
      <c r="B114" s="36"/>
      <c r="C114" s="44"/>
      <c r="D114" s="29" t="s">
        <v>102</v>
      </c>
      <c r="E114" s="30">
        <v>20598184.199999999</v>
      </c>
      <c r="F114" s="30">
        <f t="shared" ref="F114:G116" si="17">SUM(F115)</f>
        <v>5</v>
      </c>
      <c r="G114" s="30">
        <f t="shared" si="17"/>
        <v>5</v>
      </c>
      <c r="H114" s="30">
        <f>SUM(E114+F114-G114)</f>
        <v>20598184.199999999</v>
      </c>
    </row>
    <row r="115" spans="1:8" s="15" customFormat="1" ht="17.25" customHeight="1" thickTop="1" thickBot="1" x14ac:dyDescent="0.25">
      <c r="A115" s="32">
        <v>755</v>
      </c>
      <c r="B115" s="32"/>
      <c r="C115" s="33"/>
      <c r="D115" s="34" t="s">
        <v>103</v>
      </c>
      <c r="E115" s="30">
        <v>264000</v>
      </c>
      <c r="F115" s="35">
        <f t="shared" si="17"/>
        <v>5</v>
      </c>
      <c r="G115" s="35">
        <f t="shared" si="17"/>
        <v>5</v>
      </c>
      <c r="H115" s="30">
        <f>SUM(E115+F115-G115)</f>
        <v>264000</v>
      </c>
    </row>
    <row r="116" spans="1:8" s="15" customFormat="1" ht="12" customHeight="1" thickTop="1" x14ac:dyDescent="0.2">
      <c r="A116" s="92"/>
      <c r="B116" s="44">
        <v>75515</v>
      </c>
      <c r="C116" s="80"/>
      <c r="D116" s="93" t="s">
        <v>104</v>
      </c>
      <c r="E116" s="37">
        <v>264000</v>
      </c>
      <c r="F116" s="38">
        <f t="shared" si="17"/>
        <v>5</v>
      </c>
      <c r="G116" s="38">
        <f t="shared" si="17"/>
        <v>5</v>
      </c>
      <c r="H116" s="37">
        <f>SUM(E116+F116-G116)</f>
        <v>264000</v>
      </c>
    </row>
    <row r="117" spans="1:8" s="15" customFormat="1" ht="12" customHeight="1" x14ac:dyDescent="0.2">
      <c r="A117" s="16"/>
      <c r="B117" s="80"/>
      <c r="C117" s="44"/>
      <c r="D117" s="126" t="s">
        <v>74</v>
      </c>
      <c r="E117" s="90">
        <v>264000</v>
      </c>
      <c r="F117" s="90">
        <f>SUM(F118:F119)</f>
        <v>5</v>
      </c>
      <c r="G117" s="90">
        <f>SUM(G118:G119)</f>
        <v>5</v>
      </c>
      <c r="H117" s="91">
        <f>SUM(E117+F117-G117)</f>
        <v>264000</v>
      </c>
    </row>
    <row r="118" spans="1:8" s="15" customFormat="1" ht="12" customHeight="1" x14ac:dyDescent="0.2">
      <c r="A118" s="31"/>
      <c r="B118" s="36"/>
      <c r="C118" s="76" t="s">
        <v>75</v>
      </c>
      <c r="D118" s="77" t="s">
        <v>76</v>
      </c>
      <c r="E118" s="41">
        <v>2490</v>
      </c>
      <c r="F118" s="40">
        <v>5</v>
      </c>
      <c r="G118" s="40"/>
      <c r="H118" s="52">
        <f t="shared" ref="H118:H119" si="18">SUM(E118+F118-G118)</f>
        <v>2495</v>
      </c>
    </row>
    <row r="119" spans="1:8" s="15" customFormat="1" ht="12" customHeight="1" x14ac:dyDescent="0.2">
      <c r="A119" s="31"/>
      <c r="B119" s="36"/>
      <c r="C119" s="44">
        <v>4300</v>
      </c>
      <c r="D119" s="39" t="s">
        <v>26</v>
      </c>
      <c r="E119" s="41">
        <v>116275</v>
      </c>
      <c r="F119" s="40"/>
      <c r="G119" s="40">
        <v>5</v>
      </c>
      <c r="H119" s="52">
        <f t="shared" si="18"/>
        <v>116270</v>
      </c>
    </row>
    <row r="120" spans="1:8" s="15" customFormat="1" ht="4.5" customHeight="1" x14ac:dyDescent="0.2">
      <c r="A120" s="57"/>
      <c r="B120" s="46"/>
      <c r="C120" s="58"/>
      <c r="D120" s="59"/>
      <c r="E120" s="37"/>
      <c r="F120" s="37"/>
      <c r="G120" s="37"/>
      <c r="H120" s="37"/>
    </row>
    <row r="121" spans="1:8" s="15" customFormat="1" ht="12.6" customHeight="1" x14ac:dyDescent="0.2"/>
    <row r="122" spans="1:8" s="15" customFormat="1" ht="12.6" customHeight="1" x14ac:dyDescent="0.2"/>
    <row r="123" spans="1:8" s="15" customFormat="1" ht="12.6" customHeight="1" x14ac:dyDescent="0.2">
      <c r="A123" s="47"/>
    </row>
    <row r="124" spans="1:8" s="15" customFormat="1" ht="12.6" customHeight="1" x14ac:dyDescent="0.2">
      <c r="A124" s="47"/>
    </row>
    <row r="125" spans="1:8" s="15" customFormat="1" ht="12.6" customHeight="1" x14ac:dyDescent="0.2">
      <c r="A125" s="47"/>
    </row>
    <row r="126" spans="1:8" s="15" customFormat="1" ht="12.6" customHeight="1" x14ac:dyDescent="0.2">
      <c r="A126" s="47"/>
    </row>
    <row r="127" spans="1:8" s="15" customFormat="1" ht="12.6" customHeight="1" x14ac:dyDescent="0.2">
      <c r="A127" s="47"/>
    </row>
    <row r="128" spans="1:8" s="15" customFormat="1" ht="12.6" customHeight="1" x14ac:dyDescent="0.2">
      <c r="A128" s="47"/>
    </row>
    <row r="129" spans="1:1" s="15" customFormat="1" ht="12.6" customHeight="1" x14ac:dyDescent="0.2">
      <c r="A129" s="47"/>
    </row>
    <row r="130" spans="1:1" s="15" customFormat="1" ht="12.6" customHeight="1" x14ac:dyDescent="0.2">
      <c r="A130" s="47"/>
    </row>
    <row r="131" spans="1:1" s="15" customFormat="1" ht="12.6" customHeight="1" x14ac:dyDescent="0.2">
      <c r="A131" s="47"/>
    </row>
    <row r="132" spans="1:1" s="15" customFormat="1" ht="12.6" customHeight="1" x14ac:dyDescent="0.2">
      <c r="A132" s="47"/>
    </row>
    <row r="133" spans="1:1" s="15" customFormat="1" ht="12.6" customHeight="1" x14ac:dyDescent="0.2">
      <c r="A133" s="47"/>
    </row>
    <row r="134" spans="1:1" s="15" customFormat="1" ht="12.6" customHeight="1" x14ac:dyDescent="0.2">
      <c r="A134" s="47"/>
    </row>
    <row r="135" spans="1:1" s="15" customFormat="1" ht="12.6" customHeight="1" x14ac:dyDescent="0.2">
      <c r="A135" s="47"/>
    </row>
    <row r="136" spans="1:1" s="15" customFormat="1" ht="12.6" customHeight="1" x14ac:dyDescent="0.2">
      <c r="A136" s="47"/>
    </row>
    <row r="137" spans="1:1" s="15" customFormat="1" ht="12.6" customHeight="1" x14ac:dyDescent="0.2">
      <c r="A137" s="47"/>
    </row>
    <row r="138" spans="1:1" s="15" customFormat="1" ht="12.6" customHeight="1" x14ac:dyDescent="0.2">
      <c r="A138" s="47"/>
    </row>
    <row r="139" spans="1:1" s="15" customFormat="1" ht="12.6" customHeight="1" x14ac:dyDescent="0.2">
      <c r="A139" s="47"/>
    </row>
    <row r="140" spans="1:1" s="15" customFormat="1" ht="12.6" customHeight="1" x14ac:dyDescent="0.2">
      <c r="A140" s="47"/>
    </row>
    <row r="141" spans="1:1" s="15" customFormat="1" ht="12.6" customHeight="1" x14ac:dyDescent="0.2">
      <c r="A141" s="47"/>
    </row>
    <row r="142" spans="1:1" s="15" customFormat="1" ht="12.6" customHeight="1" x14ac:dyDescent="0.2">
      <c r="A142" s="47"/>
    </row>
    <row r="143" spans="1:1" s="15" customFormat="1" ht="12.6" customHeight="1" x14ac:dyDescent="0.2">
      <c r="A143" s="47"/>
    </row>
    <row r="144" spans="1:1" s="15" customFormat="1" ht="12.6" customHeight="1" x14ac:dyDescent="0.2">
      <c r="A144" s="47"/>
    </row>
    <row r="145" spans="1:1" s="15" customFormat="1" ht="12.6" customHeight="1" x14ac:dyDescent="0.2">
      <c r="A145" s="47"/>
    </row>
    <row r="146" spans="1:1" s="15" customFormat="1" ht="12.6" customHeight="1" x14ac:dyDescent="0.2">
      <c r="A146" s="47"/>
    </row>
    <row r="147" spans="1:1" s="15" customFormat="1" ht="12.6" customHeight="1" x14ac:dyDescent="0.2">
      <c r="A147" s="47"/>
    </row>
    <row r="148" spans="1:1" s="15" customFormat="1" ht="12.6" customHeight="1" x14ac:dyDescent="0.2">
      <c r="A148" s="47"/>
    </row>
    <row r="149" spans="1:1" s="15" customFormat="1" ht="12.6" customHeight="1" x14ac:dyDescent="0.2">
      <c r="A149" s="47"/>
    </row>
    <row r="150" spans="1:1" s="15" customFormat="1" ht="12.6" customHeight="1" x14ac:dyDescent="0.2">
      <c r="A150" s="47"/>
    </row>
    <row r="151" spans="1:1" s="15" customFormat="1" ht="12.6" customHeight="1" x14ac:dyDescent="0.2">
      <c r="A151" s="47"/>
    </row>
    <row r="152" spans="1:1" s="15" customFormat="1" ht="12.6" customHeight="1" x14ac:dyDescent="0.2">
      <c r="A152" s="47"/>
    </row>
    <row r="153" spans="1:1" s="15" customFormat="1" ht="12.6" customHeight="1" x14ac:dyDescent="0.2">
      <c r="A153" s="47"/>
    </row>
    <row r="154" spans="1:1" s="15" customFormat="1" ht="12.6" customHeight="1" x14ac:dyDescent="0.2">
      <c r="A154" s="47"/>
    </row>
    <row r="155" spans="1:1" s="15" customFormat="1" ht="12.6" customHeight="1" x14ac:dyDescent="0.2">
      <c r="A155" s="47"/>
    </row>
    <row r="156" spans="1:1" s="15" customFormat="1" ht="12.6" customHeight="1" x14ac:dyDescent="0.2">
      <c r="A156" s="47"/>
    </row>
    <row r="157" spans="1:1" s="15" customFormat="1" ht="12.6" customHeight="1" x14ac:dyDescent="0.2">
      <c r="A157" s="47"/>
    </row>
    <row r="158" spans="1:1" s="15" customFormat="1" ht="12.6" customHeight="1" x14ac:dyDescent="0.2">
      <c r="A158" s="47"/>
    </row>
    <row r="159" spans="1:1" s="15" customFormat="1" ht="12.2" customHeight="1" x14ac:dyDescent="0.2">
      <c r="A159" s="47"/>
    </row>
    <row r="160" spans="1:1" s="15" customFormat="1" ht="12.2" customHeight="1" x14ac:dyDescent="0.2">
      <c r="A160" s="47"/>
    </row>
    <row r="161" spans="1:1" s="15" customFormat="1" ht="12.2" customHeight="1" x14ac:dyDescent="0.2">
      <c r="A161" s="47"/>
    </row>
    <row r="162" spans="1:1" s="15" customFormat="1" ht="12.95" customHeight="1" x14ac:dyDescent="0.2">
      <c r="A162" s="47"/>
    </row>
    <row r="163" spans="1:1" s="15" customFormat="1" ht="12.95" customHeight="1" x14ac:dyDescent="0.2">
      <c r="A163" s="47"/>
    </row>
    <row r="164" spans="1:1" s="15" customFormat="1" ht="12.95" customHeight="1" x14ac:dyDescent="0.2">
      <c r="A164" s="47"/>
    </row>
    <row r="165" spans="1:1" s="15" customFormat="1" ht="12.95" customHeight="1" x14ac:dyDescent="0.2">
      <c r="A165" s="47"/>
    </row>
    <row r="166" spans="1:1" s="15" customFormat="1" ht="12.95" customHeight="1" x14ac:dyDescent="0.2">
      <c r="A166" s="47"/>
    </row>
    <row r="167" spans="1:1" s="15" customFormat="1" ht="12.95" customHeight="1" x14ac:dyDescent="0.2">
      <c r="A167" s="47"/>
    </row>
    <row r="168" spans="1:1" s="15" customFormat="1" ht="12.95" customHeight="1" x14ac:dyDescent="0.2">
      <c r="A168" s="47"/>
    </row>
    <row r="169" spans="1:1" s="15" customFormat="1" ht="12.95" customHeight="1" x14ac:dyDescent="0.2">
      <c r="A169" s="47"/>
    </row>
    <row r="170" spans="1:1" s="15" customFormat="1" ht="12.95" customHeight="1" x14ac:dyDescent="0.2">
      <c r="A170" s="47"/>
    </row>
    <row r="171" spans="1:1" s="15" customFormat="1" ht="12.95" customHeight="1" x14ac:dyDescent="0.2">
      <c r="A171" s="47"/>
    </row>
    <row r="172" spans="1:1" s="15" customFormat="1" ht="12.95" customHeight="1" x14ac:dyDescent="0.2">
      <c r="A172" s="47"/>
    </row>
    <row r="173" spans="1:1" s="15" customFormat="1" ht="12.95" customHeight="1" x14ac:dyDescent="0.2">
      <c r="A173" s="47"/>
    </row>
    <row r="174" spans="1:1" s="15" customFormat="1" ht="12.95" customHeight="1" x14ac:dyDescent="0.2">
      <c r="A174" s="47"/>
    </row>
    <row r="175" spans="1:1" s="15" customFormat="1" ht="12.95" customHeight="1" x14ac:dyDescent="0.2">
      <c r="A175" s="47"/>
    </row>
    <row r="176" spans="1:1" s="15" customFormat="1" ht="12.95" customHeight="1" x14ac:dyDescent="0.2">
      <c r="A176" s="47"/>
    </row>
    <row r="177" spans="1:1" s="15" customFormat="1" ht="12.95" customHeight="1" x14ac:dyDescent="0.2">
      <c r="A177" s="47"/>
    </row>
    <row r="178" spans="1:1" s="15" customFormat="1" ht="12.95" customHeight="1" x14ac:dyDescent="0.2">
      <c r="A178" s="47"/>
    </row>
    <row r="179" spans="1:1" s="15" customFormat="1" ht="12.95" customHeight="1" x14ac:dyDescent="0.2">
      <c r="A179" s="47"/>
    </row>
    <row r="180" spans="1:1" s="15" customFormat="1" ht="12.95" customHeight="1" x14ac:dyDescent="0.2">
      <c r="A180" s="47"/>
    </row>
    <row r="181" spans="1:1" s="15" customFormat="1" ht="12.95" customHeight="1" x14ac:dyDescent="0.2">
      <c r="A181" s="47"/>
    </row>
    <row r="182" spans="1:1" s="15" customFormat="1" ht="12.95" customHeight="1" x14ac:dyDescent="0.2">
      <c r="A182" s="47"/>
    </row>
    <row r="183" spans="1:1" s="15" customFormat="1" ht="12.95" customHeight="1" x14ac:dyDescent="0.2">
      <c r="A183" s="47"/>
    </row>
    <row r="184" spans="1:1" s="15" customFormat="1" ht="12.95" customHeight="1" x14ac:dyDescent="0.2">
      <c r="A184" s="47"/>
    </row>
    <row r="185" spans="1:1" s="15" customFormat="1" ht="12.95" customHeight="1" x14ac:dyDescent="0.2">
      <c r="A185" s="47"/>
    </row>
    <row r="186" spans="1:1" s="15" customFormat="1" ht="12.95" customHeight="1" x14ac:dyDescent="0.2">
      <c r="A186" s="47"/>
    </row>
    <row r="187" spans="1:1" s="15" customFormat="1" ht="12.95" customHeight="1" x14ac:dyDescent="0.2">
      <c r="A187" s="47"/>
    </row>
    <row r="188" spans="1:1" s="15" customFormat="1" ht="12.95" customHeight="1" x14ac:dyDescent="0.2">
      <c r="A188" s="47"/>
    </row>
    <row r="189" spans="1:1" s="15" customFormat="1" ht="12.95" customHeight="1" x14ac:dyDescent="0.2">
      <c r="A189" s="47"/>
    </row>
    <row r="190" spans="1:1" s="15" customFormat="1" ht="12.95" customHeight="1" x14ac:dyDescent="0.2">
      <c r="A190" s="47"/>
    </row>
    <row r="191" spans="1:1" s="15" customFormat="1" ht="12.95" customHeight="1" x14ac:dyDescent="0.2">
      <c r="A191" s="47"/>
    </row>
    <row r="192" spans="1:1" s="15" customFormat="1" ht="12.95" customHeight="1" x14ac:dyDescent="0.2">
      <c r="A192" s="47"/>
    </row>
    <row r="193" spans="1:1" s="15" customFormat="1" ht="12.95" customHeight="1" x14ac:dyDescent="0.2">
      <c r="A193" s="47"/>
    </row>
    <row r="194" spans="1:1" s="15" customFormat="1" ht="12.95" customHeight="1" x14ac:dyDescent="0.2">
      <c r="A194" s="47"/>
    </row>
    <row r="195" spans="1:1" s="15" customFormat="1" ht="12.95" customHeight="1" x14ac:dyDescent="0.2">
      <c r="A195" s="47"/>
    </row>
    <row r="196" spans="1:1" s="15" customFormat="1" ht="12.95" customHeight="1" x14ac:dyDescent="0.2">
      <c r="A196" s="47"/>
    </row>
    <row r="197" spans="1:1" s="15" customFormat="1" ht="12.95" customHeight="1" x14ac:dyDescent="0.2">
      <c r="A197" s="47"/>
    </row>
    <row r="198" spans="1:1" s="15" customFormat="1" ht="12.95" customHeight="1" x14ac:dyDescent="0.2"/>
    <row r="199" spans="1:1" s="15" customFormat="1" ht="12.95" customHeight="1" x14ac:dyDescent="0.2"/>
    <row r="200" spans="1:1" s="15" customFormat="1" ht="12.95" customHeight="1" x14ac:dyDescent="0.2"/>
    <row r="201" spans="1:1" s="15" customFormat="1" ht="12.95" customHeight="1" x14ac:dyDescent="0.2"/>
    <row r="202" spans="1:1" s="15" customFormat="1" ht="12.95" customHeight="1" x14ac:dyDescent="0.2"/>
    <row r="203" spans="1:1" s="15" customFormat="1" ht="12.95" customHeight="1" x14ac:dyDescent="0.2"/>
    <row r="204" spans="1:1" s="15" customFormat="1" ht="12.95" customHeight="1" x14ac:dyDescent="0.2"/>
    <row r="205" spans="1:1" s="15" customFormat="1" ht="12.95" customHeight="1" x14ac:dyDescent="0.2"/>
    <row r="206" spans="1:1" s="15" customFormat="1" ht="12.95" customHeight="1" x14ac:dyDescent="0.2"/>
    <row r="207" spans="1:1" s="15" customFormat="1" ht="12.95" customHeight="1" x14ac:dyDescent="0.2"/>
    <row r="208" spans="1:1" s="15" customFormat="1" ht="12.95" customHeight="1" x14ac:dyDescent="0.2"/>
    <row r="209" s="15" customFormat="1" ht="12.95" customHeight="1" x14ac:dyDescent="0.2"/>
    <row r="210" s="15" customFormat="1" ht="12.95" customHeight="1" x14ac:dyDescent="0.2"/>
    <row r="211" s="15" customFormat="1" ht="12.95" customHeight="1" x14ac:dyDescent="0.2"/>
    <row r="212" s="15" customFormat="1" ht="12.95" customHeight="1" x14ac:dyDescent="0.2"/>
    <row r="213" s="15" customFormat="1" ht="12.95" customHeight="1" x14ac:dyDescent="0.2"/>
    <row r="214" s="15" customFormat="1" ht="12.95" customHeight="1" x14ac:dyDescent="0.2"/>
    <row r="215" s="15" customFormat="1" ht="12.95" customHeight="1" x14ac:dyDescent="0.2"/>
    <row r="216" s="15" customFormat="1" ht="12.95" customHeight="1" x14ac:dyDescent="0.2"/>
    <row r="217" s="15" customFormat="1" ht="12.95" customHeight="1" x14ac:dyDescent="0.2"/>
    <row r="218" s="15" customFormat="1" ht="12.95" customHeight="1" x14ac:dyDescent="0.2"/>
    <row r="219" s="15" customFormat="1" ht="12.95" customHeight="1" x14ac:dyDescent="0.2"/>
    <row r="220" s="15" customFormat="1" ht="12.95" customHeight="1" x14ac:dyDescent="0.2"/>
    <row r="221" s="15" customFormat="1" ht="12.95" customHeight="1" x14ac:dyDescent="0.2"/>
    <row r="222" s="15" customFormat="1" ht="12.95" customHeight="1" x14ac:dyDescent="0.2"/>
    <row r="223" s="15" customFormat="1" ht="12.95" customHeight="1" x14ac:dyDescent="0.2"/>
    <row r="224" s="15" customFormat="1" ht="12.95" customHeight="1" x14ac:dyDescent="0.2"/>
    <row r="225" spans="1:1" s="15" customFormat="1" ht="12.95" customHeight="1" x14ac:dyDescent="0.2"/>
    <row r="226" spans="1:1" s="15" customFormat="1" ht="12.95" customHeight="1" x14ac:dyDescent="0.2"/>
    <row r="227" spans="1:1" s="15" customFormat="1" ht="12.95" customHeight="1" x14ac:dyDescent="0.2"/>
    <row r="228" spans="1:1" s="15" customFormat="1" ht="12.95" customHeight="1" x14ac:dyDescent="0.2"/>
    <row r="229" spans="1:1" ht="12.95" customHeight="1" x14ac:dyDescent="0.25">
      <c r="A229" s="15"/>
    </row>
    <row r="230" spans="1:1" ht="12.95" customHeight="1" x14ac:dyDescent="0.25">
      <c r="A230" s="15"/>
    </row>
    <row r="231" spans="1:1" ht="12.95" customHeight="1" x14ac:dyDescent="0.25"/>
    <row r="232" spans="1:1" ht="12.95" customHeight="1" x14ac:dyDescent="0.25"/>
    <row r="233" spans="1:1" ht="12.95" customHeight="1" x14ac:dyDescent="0.25"/>
    <row r="234" spans="1:1" ht="12.95" customHeight="1" x14ac:dyDescent="0.25"/>
    <row r="235" spans="1:1" ht="12.95" customHeight="1" x14ac:dyDescent="0.25"/>
    <row r="236" spans="1:1" ht="12.95" customHeight="1" x14ac:dyDescent="0.25"/>
    <row r="237" spans="1:1" ht="12.95" customHeight="1" x14ac:dyDescent="0.25"/>
    <row r="238" spans="1:1" ht="12.95" customHeight="1" x14ac:dyDescent="0.25"/>
    <row r="239" spans="1:1" ht="12.95" customHeight="1" x14ac:dyDescent="0.25"/>
    <row r="240" spans="1:1" ht="12.9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7D4A-1F5B-4594-95FA-829096BC1A77}">
  <dimension ref="A1:CA29"/>
  <sheetViews>
    <sheetView zoomScale="120" zoomScaleNormal="120" workbookViewId="0"/>
  </sheetViews>
  <sheetFormatPr defaultRowHeight="15" x14ac:dyDescent="0.25"/>
  <cols>
    <col min="1" max="1" width="5.28515625" style="131" customWidth="1"/>
    <col min="2" max="2" width="8" style="131" customWidth="1"/>
    <col min="3" max="3" width="5.85546875" style="131" customWidth="1"/>
    <col min="4" max="4" width="9.42578125" style="131" customWidth="1"/>
    <col min="5" max="5" width="11.28515625" style="131" customWidth="1"/>
    <col min="6" max="6" width="11" style="131" customWidth="1"/>
    <col min="7" max="7" width="13.140625" style="131" customWidth="1"/>
    <col min="8" max="8" width="11.7109375" style="119" customWidth="1"/>
    <col min="9" max="9" width="11.140625" style="119" customWidth="1"/>
    <col min="10" max="10" width="11.7109375" style="119" customWidth="1"/>
    <col min="11" max="79" width="9.140625" style="119"/>
    <col min="80" max="256" width="9.140625" style="131"/>
    <col min="257" max="257" width="5.28515625" style="131" customWidth="1"/>
    <col min="258" max="258" width="8" style="131" customWidth="1"/>
    <col min="259" max="259" width="5.85546875" style="131" customWidth="1"/>
    <col min="260" max="260" width="9.42578125" style="131" customWidth="1"/>
    <col min="261" max="261" width="11.28515625" style="131" customWidth="1"/>
    <col min="262" max="262" width="11" style="131" customWidth="1"/>
    <col min="263" max="263" width="13.140625" style="131" customWidth="1"/>
    <col min="264" max="264" width="11.7109375" style="131" customWidth="1"/>
    <col min="265" max="265" width="11.140625" style="131" customWidth="1"/>
    <col min="266" max="266" width="11.7109375" style="131" customWidth="1"/>
    <col min="267" max="512" width="9.140625" style="131"/>
    <col min="513" max="513" width="5.28515625" style="131" customWidth="1"/>
    <col min="514" max="514" width="8" style="131" customWidth="1"/>
    <col min="515" max="515" width="5.85546875" style="131" customWidth="1"/>
    <col min="516" max="516" width="9.42578125" style="131" customWidth="1"/>
    <col min="517" max="517" width="11.28515625" style="131" customWidth="1"/>
    <col min="518" max="518" width="11" style="131" customWidth="1"/>
    <col min="519" max="519" width="13.140625" style="131" customWidth="1"/>
    <col min="520" max="520" width="11.7109375" style="131" customWidth="1"/>
    <col min="521" max="521" width="11.140625" style="131" customWidth="1"/>
    <col min="522" max="522" width="11.7109375" style="131" customWidth="1"/>
    <col min="523" max="768" width="9.140625" style="131"/>
    <col min="769" max="769" width="5.28515625" style="131" customWidth="1"/>
    <col min="770" max="770" width="8" style="131" customWidth="1"/>
    <col min="771" max="771" width="5.85546875" style="131" customWidth="1"/>
    <col min="772" max="772" width="9.42578125" style="131" customWidth="1"/>
    <col min="773" max="773" width="11.28515625" style="131" customWidth="1"/>
    <col min="774" max="774" width="11" style="131" customWidth="1"/>
    <col min="775" max="775" width="13.140625" style="131" customWidth="1"/>
    <col min="776" max="776" width="11.7109375" style="131" customWidth="1"/>
    <col min="777" max="777" width="11.140625" style="131" customWidth="1"/>
    <col min="778" max="778" width="11.7109375" style="131" customWidth="1"/>
    <col min="779" max="1024" width="9.140625" style="131"/>
    <col min="1025" max="1025" width="5.28515625" style="131" customWidth="1"/>
    <col min="1026" max="1026" width="8" style="131" customWidth="1"/>
    <col min="1027" max="1027" width="5.85546875" style="131" customWidth="1"/>
    <col min="1028" max="1028" width="9.42578125" style="131" customWidth="1"/>
    <col min="1029" max="1029" width="11.28515625" style="131" customWidth="1"/>
    <col min="1030" max="1030" width="11" style="131" customWidth="1"/>
    <col min="1031" max="1031" width="13.140625" style="131" customWidth="1"/>
    <col min="1032" max="1032" width="11.7109375" style="131" customWidth="1"/>
    <col min="1033" max="1033" width="11.140625" style="131" customWidth="1"/>
    <col min="1034" max="1034" width="11.7109375" style="131" customWidth="1"/>
    <col min="1035" max="1280" width="9.140625" style="131"/>
    <col min="1281" max="1281" width="5.28515625" style="131" customWidth="1"/>
    <col min="1282" max="1282" width="8" style="131" customWidth="1"/>
    <col min="1283" max="1283" width="5.85546875" style="131" customWidth="1"/>
    <col min="1284" max="1284" width="9.42578125" style="131" customWidth="1"/>
    <col min="1285" max="1285" width="11.28515625" style="131" customWidth="1"/>
    <col min="1286" max="1286" width="11" style="131" customWidth="1"/>
    <col min="1287" max="1287" width="13.140625" style="131" customWidth="1"/>
    <col min="1288" max="1288" width="11.7109375" style="131" customWidth="1"/>
    <col min="1289" max="1289" width="11.140625" style="131" customWidth="1"/>
    <col min="1290" max="1290" width="11.7109375" style="131" customWidth="1"/>
    <col min="1291" max="1536" width="9.140625" style="131"/>
    <col min="1537" max="1537" width="5.28515625" style="131" customWidth="1"/>
    <col min="1538" max="1538" width="8" style="131" customWidth="1"/>
    <col min="1539" max="1539" width="5.85546875" style="131" customWidth="1"/>
    <col min="1540" max="1540" width="9.42578125" style="131" customWidth="1"/>
    <col min="1541" max="1541" width="11.28515625" style="131" customWidth="1"/>
    <col min="1542" max="1542" width="11" style="131" customWidth="1"/>
    <col min="1543" max="1543" width="13.140625" style="131" customWidth="1"/>
    <col min="1544" max="1544" width="11.7109375" style="131" customWidth="1"/>
    <col min="1545" max="1545" width="11.140625" style="131" customWidth="1"/>
    <col min="1546" max="1546" width="11.7109375" style="131" customWidth="1"/>
    <col min="1547" max="1792" width="9.140625" style="131"/>
    <col min="1793" max="1793" width="5.28515625" style="131" customWidth="1"/>
    <col min="1794" max="1794" width="8" style="131" customWidth="1"/>
    <col min="1795" max="1795" width="5.85546875" style="131" customWidth="1"/>
    <col min="1796" max="1796" width="9.42578125" style="131" customWidth="1"/>
    <col min="1797" max="1797" width="11.28515625" style="131" customWidth="1"/>
    <col min="1798" max="1798" width="11" style="131" customWidth="1"/>
    <col min="1799" max="1799" width="13.140625" style="131" customWidth="1"/>
    <col min="1800" max="1800" width="11.7109375" style="131" customWidth="1"/>
    <col min="1801" max="1801" width="11.140625" style="131" customWidth="1"/>
    <col min="1802" max="1802" width="11.7109375" style="131" customWidth="1"/>
    <col min="1803" max="2048" width="9.140625" style="131"/>
    <col min="2049" max="2049" width="5.28515625" style="131" customWidth="1"/>
    <col min="2050" max="2050" width="8" style="131" customWidth="1"/>
    <col min="2051" max="2051" width="5.85546875" style="131" customWidth="1"/>
    <col min="2052" max="2052" width="9.42578125" style="131" customWidth="1"/>
    <col min="2053" max="2053" width="11.28515625" style="131" customWidth="1"/>
    <col min="2054" max="2054" width="11" style="131" customWidth="1"/>
    <col min="2055" max="2055" width="13.140625" style="131" customWidth="1"/>
    <col min="2056" max="2056" width="11.7109375" style="131" customWidth="1"/>
    <col min="2057" max="2057" width="11.140625" style="131" customWidth="1"/>
    <col min="2058" max="2058" width="11.7109375" style="131" customWidth="1"/>
    <col min="2059" max="2304" width="9.140625" style="131"/>
    <col min="2305" max="2305" width="5.28515625" style="131" customWidth="1"/>
    <col min="2306" max="2306" width="8" style="131" customWidth="1"/>
    <col min="2307" max="2307" width="5.85546875" style="131" customWidth="1"/>
    <col min="2308" max="2308" width="9.42578125" style="131" customWidth="1"/>
    <col min="2309" max="2309" width="11.28515625" style="131" customWidth="1"/>
    <col min="2310" max="2310" width="11" style="131" customWidth="1"/>
    <col min="2311" max="2311" width="13.140625" style="131" customWidth="1"/>
    <col min="2312" max="2312" width="11.7109375" style="131" customWidth="1"/>
    <col min="2313" max="2313" width="11.140625" style="131" customWidth="1"/>
    <col min="2314" max="2314" width="11.7109375" style="131" customWidth="1"/>
    <col min="2315" max="2560" width="9.140625" style="131"/>
    <col min="2561" max="2561" width="5.28515625" style="131" customWidth="1"/>
    <col min="2562" max="2562" width="8" style="131" customWidth="1"/>
    <col min="2563" max="2563" width="5.85546875" style="131" customWidth="1"/>
    <col min="2564" max="2564" width="9.42578125" style="131" customWidth="1"/>
    <col min="2565" max="2565" width="11.28515625" style="131" customWidth="1"/>
    <col min="2566" max="2566" width="11" style="131" customWidth="1"/>
    <col min="2567" max="2567" width="13.140625" style="131" customWidth="1"/>
    <col min="2568" max="2568" width="11.7109375" style="131" customWidth="1"/>
    <col min="2569" max="2569" width="11.140625" style="131" customWidth="1"/>
    <col min="2570" max="2570" width="11.7109375" style="131" customWidth="1"/>
    <col min="2571" max="2816" width="9.140625" style="131"/>
    <col min="2817" max="2817" width="5.28515625" style="131" customWidth="1"/>
    <col min="2818" max="2818" width="8" style="131" customWidth="1"/>
    <col min="2819" max="2819" width="5.85546875" style="131" customWidth="1"/>
    <col min="2820" max="2820" width="9.42578125" style="131" customWidth="1"/>
    <col min="2821" max="2821" width="11.28515625" style="131" customWidth="1"/>
    <col min="2822" max="2822" width="11" style="131" customWidth="1"/>
    <col min="2823" max="2823" width="13.140625" style="131" customWidth="1"/>
    <col min="2824" max="2824" width="11.7109375" style="131" customWidth="1"/>
    <col min="2825" max="2825" width="11.140625" style="131" customWidth="1"/>
    <col min="2826" max="2826" width="11.7109375" style="131" customWidth="1"/>
    <col min="2827" max="3072" width="9.140625" style="131"/>
    <col min="3073" max="3073" width="5.28515625" style="131" customWidth="1"/>
    <col min="3074" max="3074" width="8" style="131" customWidth="1"/>
    <col min="3075" max="3075" width="5.85546875" style="131" customWidth="1"/>
    <col min="3076" max="3076" width="9.42578125" style="131" customWidth="1"/>
    <col min="3077" max="3077" width="11.28515625" style="131" customWidth="1"/>
    <col min="3078" max="3078" width="11" style="131" customWidth="1"/>
    <col min="3079" max="3079" width="13.140625" style="131" customWidth="1"/>
    <col min="3080" max="3080" width="11.7109375" style="131" customWidth="1"/>
    <col min="3081" max="3081" width="11.140625" style="131" customWidth="1"/>
    <col min="3082" max="3082" width="11.7109375" style="131" customWidth="1"/>
    <col min="3083" max="3328" width="9.140625" style="131"/>
    <col min="3329" max="3329" width="5.28515625" style="131" customWidth="1"/>
    <col min="3330" max="3330" width="8" style="131" customWidth="1"/>
    <col min="3331" max="3331" width="5.85546875" style="131" customWidth="1"/>
    <col min="3332" max="3332" width="9.42578125" style="131" customWidth="1"/>
    <col min="3333" max="3333" width="11.28515625" style="131" customWidth="1"/>
    <col min="3334" max="3334" width="11" style="131" customWidth="1"/>
    <col min="3335" max="3335" width="13.140625" style="131" customWidth="1"/>
    <col min="3336" max="3336" width="11.7109375" style="131" customWidth="1"/>
    <col min="3337" max="3337" width="11.140625" style="131" customWidth="1"/>
    <col min="3338" max="3338" width="11.7109375" style="131" customWidth="1"/>
    <col min="3339" max="3584" width="9.140625" style="131"/>
    <col min="3585" max="3585" width="5.28515625" style="131" customWidth="1"/>
    <col min="3586" max="3586" width="8" style="131" customWidth="1"/>
    <col min="3587" max="3587" width="5.85546875" style="131" customWidth="1"/>
    <col min="3588" max="3588" width="9.42578125" style="131" customWidth="1"/>
    <col min="3589" max="3589" width="11.28515625" style="131" customWidth="1"/>
    <col min="3590" max="3590" width="11" style="131" customWidth="1"/>
    <col min="3591" max="3591" width="13.140625" style="131" customWidth="1"/>
    <col min="3592" max="3592" width="11.7109375" style="131" customWidth="1"/>
    <col min="3593" max="3593" width="11.140625" style="131" customWidth="1"/>
    <col min="3594" max="3594" width="11.7109375" style="131" customWidth="1"/>
    <col min="3595" max="3840" width="9.140625" style="131"/>
    <col min="3841" max="3841" width="5.28515625" style="131" customWidth="1"/>
    <col min="3842" max="3842" width="8" style="131" customWidth="1"/>
    <col min="3843" max="3843" width="5.85546875" style="131" customWidth="1"/>
    <col min="3844" max="3844" width="9.42578125" style="131" customWidth="1"/>
    <col min="3845" max="3845" width="11.28515625" style="131" customWidth="1"/>
    <col min="3846" max="3846" width="11" style="131" customWidth="1"/>
    <col min="3847" max="3847" width="13.140625" style="131" customWidth="1"/>
    <col min="3848" max="3848" width="11.7109375" style="131" customWidth="1"/>
    <col min="3849" max="3849" width="11.140625" style="131" customWidth="1"/>
    <col min="3850" max="3850" width="11.7109375" style="131" customWidth="1"/>
    <col min="3851" max="4096" width="9.140625" style="131"/>
    <col min="4097" max="4097" width="5.28515625" style="131" customWidth="1"/>
    <col min="4098" max="4098" width="8" style="131" customWidth="1"/>
    <col min="4099" max="4099" width="5.85546875" style="131" customWidth="1"/>
    <col min="4100" max="4100" width="9.42578125" style="131" customWidth="1"/>
    <col min="4101" max="4101" width="11.28515625" style="131" customWidth="1"/>
    <col min="4102" max="4102" width="11" style="131" customWidth="1"/>
    <col min="4103" max="4103" width="13.140625" style="131" customWidth="1"/>
    <col min="4104" max="4104" width="11.7109375" style="131" customWidth="1"/>
    <col min="4105" max="4105" width="11.140625" style="131" customWidth="1"/>
    <col min="4106" max="4106" width="11.7109375" style="131" customWidth="1"/>
    <col min="4107" max="4352" width="9.140625" style="131"/>
    <col min="4353" max="4353" width="5.28515625" style="131" customWidth="1"/>
    <col min="4354" max="4354" width="8" style="131" customWidth="1"/>
    <col min="4355" max="4355" width="5.85546875" style="131" customWidth="1"/>
    <col min="4356" max="4356" width="9.42578125" style="131" customWidth="1"/>
    <col min="4357" max="4357" width="11.28515625" style="131" customWidth="1"/>
    <col min="4358" max="4358" width="11" style="131" customWidth="1"/>
    <col min="4359" max="4359" width="13.140625" style="131" customWidth="1"/>
    <col min="4360" max="4360" width="11.7109375" style="131" customWidth="1"/>
    <col min="4361" max="4361" width="11.140625" style="131" customWidth="1"/>
    <col min="4362" max="4362" width="11.7109375" style="131" customWidth="1"/>
    <col min="4363" max="4608" width="9.140625" style="131"/>
    <col min="4609" max="4609" width="5.28515625" style="131" customWidth="1"/>
    <col min="4610" max="4610" width="8" style="131" customWidth="1"/>
    <col min="4611" max="4611" width="5.85546875" style="131" customWidth="1"/>
    <col min="4612" max="4612" width="9.42578125" style="131" customWidth="1"/>
    <col min="4613" max="4613" width="11.28515625" style="131" customWidth="1"/>
    <col min="4614" max="4614" width="11" style="131" customWidth="1"/>
    <col min="4615" max="4615" width="13.140625" style="131" customWidth="1"/>
    <col min="4616" max="4616" width="11.7109375" style="131" customWidth="1"/>
    <col min="4617" max="4617" width="11.140625" style="131" customWidth="1"/>
    <col min="4618" max="4618" width="11.7109375" style="131" customWidth="1"/>
    <col min="4619" max="4864" width="9.140625" style="131"/>
    <col min="4865" max="4865" width="5.28515625" style="131" customWidth="1"/>
    <col min="4866" max="4866" width="8" style="131" customWidth="1"/>
    <col min="4867" max="4867" width="5.85546875" style="131" customWidth="1"/>
    <col min="4868" max="4868" width="9.42578125" style="131" customWidth="1"/>
    <col min="4869" max="4869" width="11.28515625" style="131" customWidth="1"/>
    <col min="4870" max="4870" width="11" style="131" customWidth="1"/>
    <col min="4871" max="4871" width="13.140625" style="131" customWidth="1"/>
    <col min="4872" max="4872" width="11.7109375" style="131" customWidth="1"/>
    <col min="4873" max="4873" width="11.140625" style="131" customWidth="1"/>
    <col min="4874" max="4874" width="11.7109375" style="131" customWidth="1"/>
    <col min="4875" max="5120" width="9.140625" style="131"/>
    <col min="5121" max="5121" width="5.28515625" style="131" customWidth="1"/>
    <col min="5122" max="5122" width="8" style="131" customWidth="1"/>
    <col min="5123" max="5123" width="5.85546875" style="131" customWidth="1"/>
    <col min="5124" max="5124" width="9.42578125" style="131" customWidth="1"/>
    <col min="5125" max="5125" width="11.28515625" style="131" customWidth="1"/>
    <col min="5126" max="5126" width="11" style="131" customWidth="1"/>
    <col min="5127" max="5127" width="13.140625" style="131" customWidth="1"/>
    <col min="5128" max="5128" width="11.7109375" style="131" customWidth="1"/>
    <col min="5129" max="5129" width="11.140625" style="131" customWidth="1"/>
    <col min="5130" max="5130" width="11.7109375" style="131" customWidth="1"/>
    <col min="5131" max="5376" width="9.140625" style="131"/>
    <col min="5377" max="5377" width="5.28515625" style="131" customWidth="1"/>
    <col min="5378" max="5378" width="8" style="131" customWidth="1"/>
    <col min="5379" max="5379" width="5.85546875" style="131" customWidth="1"/>
    <col min="5380" max="5380" width="9.42578125" style="131" customWidth="1"/>
    <col min="5381" max="5381" width="11.28515625" style="131" customWidth="1"/>
    <col min="5382" max="5382" width="11" style="131" customWidth="1"/>
    <col min="5383" max="5383" width="13.140625" style="131" customWidth="1"/>
    <col min="5384" max="5384" width="11.7109375" style="131" customWidth="1"/>
    <col min="5385" max="5385" width="11.140625" style="131" customWidth="1"/>
    <col min="5386" max="5386" width="11.7109375" style="131" customWidth="1"/>
    <col min="5387" max="5632" width="9.140625" style="131"/>
    <col min="5633" max="5633" width="5.28515625" style="131" customWidth="1"/>
    <col min="5634" max="5634" width="8" style="131" customWidth="1"/>
    <col min="5635" max="5635" width="5.85546875" style="131" customWidth="1"/>
    <col min="5636" max="5636" width="9.42578125" style="131" customWidth="1"/>
    <col min="5637" max="5637" width="11.28515625" style="131" customWidth="1"/>
    <col min="5638" max="5638" width="11" style="131" customWidth="1"/>
    <col min="5639" max="5639" width="13.140625" style="131" customWidth="1"/>
    <col min="5640" max="5640" width="11.7109375" style="131" customWidth="1"/>
    <col min="5641" max="5641" width="11.140625" style="131" customWidth="1"/>
    <col min="5642" max="5642" width="11.7109375" style="131" customWidth="1"/>
    <col min="5643" max="5888" width="9.140625" style="131"/>
    <col min="5889" max="5889" width="5.28515625" style="131" customWidth="1"/>
    <col min="5890" max="5890" width="8" style="131" customWidth="1"/>
    <col min="5891" max="5891" width="5.85546875" style="131" customWidth="1"/>
    <col min="5892" max="5892" width="9.42578125" style="131" customWidth="1"/>
    <col min="5893" max="5893" width="11.28515625" style="131" customWidth="1"/>
    <col min="5894" max="5894" width="11" style="131" customWidth="1"/>
    <col min="5895" max="5895" width="13.140625" style="131" customWidth="1"/>
    <col min="5896" max="5896" width="11.7109375" style="131" customWidth="1"/>
    <col min="5897" max="5897" width="11.140625" style="131" customWidth="1"/>
    <col min="5898" max="5898" width="11.7109375" style="131" customWidth="1"/>
    <col min="5899" max="6144" width="9.140625" style="131"/>
    <col min="6145" max="6145" width="5.28515625" style="131" customWidth="1"/>
    <col min="6146" max="6146" width="8" style="131" customWidth="1"/>
    <col min="6147" max="6147" width="5.85546875" style="131" customWidth="1"/>
    <col min="6148" max="6148" width="9.42578125" style="131" customWidth="1"/>
    <col min="6149" max="6149" width="11.28515625" style="131" customWidth="1"/>
    <col min="6150" max="6150" width="11" style="131" customWidth="1"/>
    <col min="6151" max="6151" width="13.140625" style="131" customWidth="1"/>
    <col min="6152" max="6152" width="11.7109375" style="131" customWidth="1"/>
    <col min="6153" max="6153" width="11.140625" style="131" customWidth="1"/>
    <col min="6154" max="6154" width="11.7109375" style="131" customWidth="1"/>
    <col min="6155" max="6400" width="9.140625" style="131"/>
    <col min="6401" max="6401" width="5.28515625" style="131" customWidth="1"/>
    <col min="6402" max="6402" width="8" style="131" customWidth="1"/>
    <col min="6403" max="6403" width="5.85546875" style="131" customWidth="1"/>
    <col min="6404" max="6404" width="9.42578125" style="131" customWidth="1"/>
    <col min="6405" max="6405" width="11.28515625" style="131" customWidth="1"/>
    <col min="6406" max="6406" width="11" style="131" customWidth="1"/>
    <col min="6407" max="6407" width="13.140625" style="131" customWidth="1"/>
    <col min="6408" max="6408" width="11.7109375" style="131" customWidth="1"/>
    <col min="6409" max="6409" width="11.140625" style="131" customWidth="1"/>
    <col min="6410" max="6410" width="11.7109375" style="131" customWidth="1"/>
    <col min="6411" max="6656" width="9.140625" style="131"/>
    <col min="6657" max="6657" width="5.28515625" style="131" customWidth="1"/>
    <col min="6658" max="6658" width="8" style="131" customWidth="1"/>
    <col min="6659" max="6659" width="5.85546875" style="131" customWidth="1"/>
    <col min="6660" max="6660" width="9.42578125" style="131" customWidth="1"/>
    <col min="6661" max="6661" width="11.28515625" style="131" customWidth="1"/>
    <col min="6662" max="6662" width="11" style="131" customWidth="1"/>
    <col min="6663" max="6663" width="13.140625" style="131" customWidth="1"/>
    <col min="6664" max="6664" width="11.7109375" style="131" customWidth="1"/>
    <col min="6665" max="6665" width="11.140625" style="131" customWidth="1"/>
    <col min="6666" max="6666" width="11.7109375" style="131" customWidth="1"/>
    <col min="6667" max="6912" width="9.140625" style="131"/>
    <col min="6913" max="6913" width="5.28515625" style="131" customWidth="1"/>
    <col min="6914" max="6914" width="8" style="131" customWidth="1"/>
    <col min="6915" max="6915" width="5.85546875" style="131" customWidth="1"/>
    <col min="6916" max="6916" width="9.42578125" style="131" customWidth="1"/>
    <col min="6917" max="6917" width="11.28515625" style="131" customWidth="1"/>
    <col min="6918" max="6918" width="11" style="131" customWidth="1"/>
    <col min="6919" max="6919" width="13.140625" style="131" customWidth="1"/>
    <col min="6920" max="6920" width="11.7109375" style="131" customWidth="1"/>
    <col min="6921" max="6921" width="11.140625" style="131" customWidth="1"/>
    <col min="6922" max="6922" width="11.7109375" style="131" customWidth="1"/>
    <col min="6923" max="7168" width="9.140625" style="131"/>
    <col min="7169" max="7169" width="5.28515625" style="131" customWidth="1"/>
    <col min="7170" max="7170" width="8" style="131" customWidth="1"/>
    <col min="7171" max="7171" width="5.85546875" style="131" customWidth="1"/>
    <col min="7172" max="7172" width="9.42578125" style="131" customWidth="1"/>
    <col min="7173" max="7173" width="11.28515625" style="131" customWidth="1"/>
    <col min="7174" max="7174" width="11" style="131" customWidth="1"/>
    <col min="7175" max="7175" width="13.140625" style="131" customWidth="1"/>
    <col min="7176" max="7176" width="11.7109375" style="131" customWidth="1"/>
    <col min="7177" max="7177" width="11.140625" style="131" customWidth="1"/>
    <col min="7178" max="7178" width="11.7109375" style="131" customWidth="1"/>
    <col min="7179" max="7424" width="9.140625" style="131"/>
    <col min="7425" max="7425" width="5.28515625" style="131" customWidth="1"/>
    <col min="7426" max="7426" width="8" style="131" customWidth="1"/>
    <col min="7427" max="7427" width="5.85546875" style="131" customWidth="1"/>
    <col min="7428" max="7428" width="9.42578125" style="131" customWidth="1"/>
    <col min="7429" max="7429" width="11.28515625" style="131" customWidth="1"/>
    <col min="7430" max="7430" width="11" style="131" customWidth="1"/>
    <col min="7431" max="7431" width="13.140625" style="131" customWidth="1"/>
    <col min="7432" max="7432" width="11.7109375" style="131" customWidth="1"/>
    <col min="7433" max="7433" width="11.140625" style="131" customWidth="1"/>
    <col min="7434" max="7434" width="11.7109375" style="131" customWidth="1"/>
    <col min="7435" max="7680" width="9.140625" style="131"/>
    <col min="7681" max="7681" width="5.28515625" style="131" customWidth="1"/>
    <col min="7682" max="7682" width="8" style="131" customWidth="1"/>
    <col min="7683" max="7683" width="5.85546875" style="131" customWidth="1"/>
    <col min="7684" max="7684" width="9.42578125" style="131" customWidth="1"/>
    <col min="7685" max="7685" width="11.28515625" style="131" customWidth="1"/>
    <col min="7686" max="7686" width="11" style="131" customWidth="1"/>
    <col min="7687" max="7687" width="13.140625" style="131" customWidth="1"/>
    <col min="7688" max="7688" width="11.7109375" style="131" customWidth="1"/>
    <col min="7689" max="7689" width="11.140625" style="131" customWidth="1"/>
    <col min="7690" max="7690" width="11.7109375" style="131" customWidth="1"/>
    <col min="7691" max="7936" width="9.140625" style="131"/>
    <col min="7937" max="7937" width="5.28515625" style="131" customWidth="1"/>
    <col min="7938" max="7938" width="8" style="131" customWidth="1"/>
    <col min="7939" max="7939" width="5.85546875" style="131" customWidth="1"/>
    <col min="7940" max="7940" width="9.42578125" style="131" customWidth="1"/>
    <col min="7941" max="7941" width="11.28515625" style="131" customWidth="1"/>
    <col min="7942" max="7942" width="11" style="131" customWidth="1"/>
    <col min="7943" max="7943" width="13.140625" style="131" customWidth="1"/>
    <col min="7944" max="7944" width="11.7109375" style="131" customWidth="1"/>
    <col min="7945" max="7945" width="11.140625" style="131" customWidth="1"/>
    <col min="7946" max="7946" width="11.7109375" style="131" customWidth="1"/>
    <col min="7947" max="8192" width="9.140625" style="131"/>
    <col min="8193" max="8193" width="5.28515625" style="131" customWidth="1"/>
    <col min="8194" max="8194" width="8" style="131" customWidth="1"/>
    <col min="8195" max="8195" width="5.85546875" style="131" customWidth="1"/>
    <col min="8196" max="8196" width="9.42578125" style="131" customWidth="1"/>
    <col min="8197" max="8197" width="11.28515625" style="131" customWidth="1"/>
    <col min="8198" max="8198" width="11" style="131" customWidth="1"/>
    <col min="8199" max="8199" width="13.140625" style="131" customWidth="1"/>
    <col min="8200" max="8200" width="11.7109375" style="131" customWidth="1"/>
    <col min="8201" max="8201" width="11.140625" style="131" customWidth="1"/>
    <col min="8202" max="8202" width="11.7109375" style="131" customWidth="1"/>
    <col min="8203" max="8448" width="9.140625" style="131"/>
    <col min="8449" max="8449" width="5.28515625" style="131" customWidth="1"/>
    <col min="8450" max="8450" width="8" style="131" customWidth="1"/>
    <col min="8451" max="8451" width="5.85546875" style="131" customWidth="1"/>
    <col min="8452" max="8452" width="9.42578125" style="131" customWidth="1"/>
    <col min="8453" max="8453" width="11.28515625" style="131" customWidth="1"/>
    <col min="8454" max="8454" width="11" style="131" customWidth="1"/>
    <col min="8455" max="8455" width="13.140625" style="131" customWidth="1"/>
    <col min="8456" max="8456" width="11.7109375" style="131" customWidth="1"/>
    <col min="8457" max="8457" width="11.140625" style="131" customWidth="1"/>
    <col min="8458" max="8458" width="11.7109375" style="131" customWidth="1"/>
    <col min="8459" max="8704" width="9.140625" style="131"/>
    <col min="8705" max="8705" width="5.28515625" style="131" customWidth="1"/>
    <col min="8706" max="8706" width="8" style="131" customWidth="1"/>
    <col min="8707" max="8707" width="5.85546875" style="131" customWidth="1"/>
    <col min="8708" max="8708" width="9.42578125" style="131" customWidth="1"/>
    <col min="8709" max="8709" width="11.28515625" style="131" customWidth="1"/>
    <col min="8710" max="8710" width="11" style="131" customWidth="1"/>
    <col min="8711" max="8711" width="13.140625" style="131" customWidth="1"/>
    <col min="8712" max="8712" width="11.7109375" style="131" customWidth="1"/>
    <col min="8713" max="8713" width="11.140625" style="131" customWidth="1"/>
    <col min="8714" max="8714" width="11.7109375" style="131" customWidth="1"/>
    <col min="8715" max="8960" width="9.140625" style="131"/>
    <col min="8961" max="8961" width="5.28515625" style="131" customWidth="1"/>
    <col min="8962" max="8962" width="8" style="131" customWidth="1"/>
    <col min="8963" max="8963" width="5.85546875" style="131" customWidth="1"/>
    <col min="8964" max="8964" width="9.42578125" style="131" customWidth="1"/>
    <col min="8965" max="8965" width="11.28515625" style="131" customWidth="1"/>
    <col min="8966" max="8966" width="11" style="131" customWidth="1"/>
    <col min="8967" max="8967" width="13.140625" style="131" customWidth="1"/>
    <col min="8968" max="8968" width="11.7109375" style="131" customWidth="1"/>
    <col min="8969" max="8969" width="11.140625" style="131" customWidth="1"/>
    <col min="8970" max="8970" width="11.7109375" style="131" customWidth="1"/>
    <col min="8971" max="9216" width="9.140625" style="131"/>
    <col min="9217" max="9217" width="5.28515625" style="131" customWidth="1"/>
    <col min="9218" max="9218" width="8" style="131" customWidth="1"/>
    <col min="9219" max="9219" width="5.85546875" style="131" customWidth="1"/>
    <col min="9220" max="9220" width="9.42578125" style="131" customWidth="1"/>
    <col min="9221" max="9221" width="11.28515625" style="131" customWidth="1"/>
    <col min="9222" max="9222" width="11" style="131" customWidth="1"/>
    <col min="9223" max="9223" width="13.140625" style="131" customWidth="1"/>
    <col min="9224" max="9224" width="11.7109375" style="131" customWidth="1"/>
    <col min="9225" max="9225" width="11.140625" style="131" customWidth="1"/>
    <col min="9226" max="9226" width="11.7109375" style="131" customWidth="1"/>
    <col min="9227" max="9472" width="9.140625" style="131"/>
    <col min="9473" max="9473" width="5.28515625" style="131" customWidth="1"/>
    <col min="9474" max="9474" width="8" style="131" customWidth="1"/>
    <col min="9475" max="9475" width="5.85546875" style="131" customWidth="1"/>
    <col min="9476" max="9476" width="9.42578125" style="131" customWidth="1"/>
    <col min="9477" max="9477" width="11.28515625" style="131" customWidth="1"/>
    <col min="9478" max="9478" width="11" style="131" customWidth="1"/>
    <col min="9479" max="9479" width="13.140625" style="131" customWidth="1"/>
    <col min="9480" max="9480" width="11.7109375" style="131" customWidth="1"/>
    <col min="9481" max="9481" width="11.140625" style="131" customWidth="1"/>
    <col min="9482" max="9482" width="11.7109375" style="131" customWidth="1"/>
    <col min="9483" max="9728" width="9.140625" style="131"/>
    <col min="9729" max="9729" width="5.28515625" style="131" customWidth="1"/>
    <col min="9730" max="9730" width="8" style="131" customWidth="1"/>
    <col min="9731" max="9731" width="5.85546875" style="131" customWidth="1"/>
    <col min="9732" max="9732" width="9.42578125" style="131" customWidth="1"/>
    <col min="9733" max="9733" width="11.28515625" style="131" customWidth="1"/>
    <col min="9734" max="9734" width="11" style="131" customWidth="1"/>
    <col min="9735" max="9735" width="13.140625" style="131" customWidth="1"/>
    <col min="9736" max="9736" width="11.7109375" style="131" customWidth="1"/>
    <col min="9737" max="9737" width="11.140625" style="131" customWidth="1"/>
    <col min="9738" max="9738" width="11.7109375" style="131" customWidth="1"/>
    <col min="9739" max="9984" width="9.140625" style="131"/>
    <col min="9985" max="9985" width="5.28515625" style="131" customWidth="1"/>
    <col min="9986" max="9986" width="8" style="131" customWidth="1"/>
    <col min="9987" max="9987" width="5.85546875" style="131" customWidth="1"/>
    <col min="9988" max="9988" width="9.42578125" style="131" customWidth="1"/>
    <col min="9989" max="9989" width="11.28515625" style="131" customWidth="1"/>
    <col min="9990" max="9990" width="11" style="131" customWidth="1"/>
    <col min="9991" max="9991" width="13.140625" style="131" customWidth="1"/>
    <col min="9992" max="9992" width="11.7109375" style="131" customWidth="1"/>
    <col min="9993" max="9993" width="11.140625" style="131" customWidth="1"/>
    <col min="9994" max="9994" width="11.7109375" style="131" customWidth="1"/>
    <col min="9995" max="10240" width="9.140625" style="131"/>
    <col min="10241" max="10241" width="5.28515625" style="131" customWidth="1"/>
    <col min="10242" max="10242" width="8" style="131" customWidth="1"/>
    <col min="10243" max="10243" width="5.85546875" style="131" customWidth="1"/>
    <col min="10244" max="10244" width="9.42578125" style="131" customWidth="1"/>
    <col min="10245" max="10245" width="11.28515625" style="131" customWidth="1"/>
    <col min="10246" max="10246" width="11" style="131" customWidth="1"/>
    <col min="10247" max="10247" width="13.140625" style="131" customWidth="1"/>
    <col min="10248" max="10248" width="11.7109375" style="131" customWidth="1"/>
    <col min="10249" max="10249" width="11.140625" style="131" customWidth="1"/>
    <col min="10250" max="10250" width="11.7109375" style="131" customWidth="1"/>
    <col min="10251" max="10496" width="9.140625" style="131"/>
    <col min="10497" max="10497" width="5.28515625" style="131" customWidth="1"/>
    <col min="10498" max="10498" width="8" style="131" customWidth="1"/>
    <col min="10499" max="10499" width="5.85546875" style="131" customWidth="1"/>
    <col min="10500" max="10500" width="9.42578125" style="131" customWidth="1"/>
    <col min="10501" max="10501" width="11.28515625" style="131" customWidth="1"/>
    <col min="10502" max="10502" width="11" style="131" customWidth="1"/>
    <col min="10503" max="10503" width="13.140625" style="131" customWidth="1"/>
    <col min="10504" max="10504" width="11.7109375" style="131" customWidth="1"/>
    <col min="10505" max="10505" width="11.140625" style="131" customWidth="1"/>
    <col min="10506" max="10506" width="11.7109375" style="131" customWidth="1"/>
    <col min="10507" max="10752" width="9.140625" style="131"/>
    <col min="10753" max="10753" width="5.28515625" style="131" customWidth="1"/>
    <col min="10754" max="10754" width="8" style="131" customWidth="1"/>
    <col min="10755" max="10755" width="5.85546875" style="131" customWidth="1"/>
    <col min="10756" max="10756" width="9.42578125" style="131" customWidth="1"/>
    <col min="10757" max="10757" width="11.28515625" style="131" customWidth="1"/>
    <col min="10758" max="10758" width="11" style="131" customWidth="1"/>
    <col min="10759" max="10759" width="13.140625" style="131" customWidth="1"/>
    <col min="10760" max="10760" width="11.7109375" style="131" customWidth="1"/>
    <col min="10761" max="10761" width="11.140625" style="131" customWidth="1"/>
    <col min="10762" max="10762" width="11.7109375" style="131" customWidth="1"/>
    <col min="10763" max="11008" width="9.140625" style="131"/>
    <col min="11009" max="11009" width="5.28515625" style="131" customWidth="1"/>
    <col min="11010" max="11010" width="8" style="131" customWidth="1"/>
    <col min="11011" max="11011" width="5.85546875" style="131" customWidth="1"/>
    <col min="11012" max="11012" width="9.42578125" style="131" customWidth="1"/>
    <col min="11013" max="11013" width="11.28515625" style="131" customWidth="1"/>
    <col min="11014" max="11014" width="11" style="131" customWidth="1"/>
    <col min="11015" max="11015" width="13.140625" style="131" customWidth="1"/>
    <col min="11016" max="11016" width="11.7109375" style="131" customWidth="1"/>
    <col min="11017" max="11017" width="11.140625" style="131" customWidth="1"/>
    <col min="11018" max="11018" width="11.7109375" style="131" customWidth="1"/>
    <col min="11019" max="11264" width="9.140625" style="131"/>
    <col min="11265" max="11265" width="5.28515625" style="131" customWidth="1"/>
    <col min="11266" max="11266" width="8" style="131" customWidth="1"/>
    <col min="11267" max="11267" width="5.85546875" style="131" customWidth="1"/>
    <col min="11268" max="11268" width="9.42578125" style="131" customWidth="1"/>
    <col min="11269" max="11269" width="11.28515625" style="131" customWidth="1"/>
    <col min="11270" max="11270" width="11" style="131" customWidth="1"/>
    <col min="11271" max="11271" width="13.140625" style="131" customWidth="1"/>
    <col min="11272" max="11272" width="11.7109375" style="131" customWidth="1"/>
    <col min="11273" max="11273" width="11.140625" style="131" customWidth="1"/>
    <col min="11274" max="11274" width="11.7109375" style="131" customWidth="1"/>
    <col min="11275" max="11520" width="9.140625" style="131"/>
    <col min="11521" max="11521" width="5.28515625" style="131" customWidth="1"/>
    <col min="11522" max="11522" width="8" style="131" customWidth="1"/>
    <col min="11523" max="11523" width="5.85546875" style="131" customWidth="1"/>
    <col min="11524" max="11524" width="9.42578125" style="131" customWidth="1"/>
    <col min="11525" max="11525" width="11.28515625" style="131" customWidth="1"/>
    <col min="11526" max="11526" width="11" style="131" customWidth="1"/>
    <col min="11527" max="11527" width="13.140625" style="131" customWidth="1"/>
    <col min="11528" max="11528" width="11.7109375" style="131" customWidth="1"/>
    <col min="11529" max="11529" width="11.140625" style="131" customWidth="1"/>
    <col min="11530" max="11530" width="11.7109375" style="131" customWidth="1"/>
    <col min="11531" max="11776" width="9.140625" style="131"/>
    <col min="11777" max="11777" width="5.28515625" style="131" customWidth="1"/>
    <col min="11778" max="11778" width="8" style="131" customWidth="1"/>
    <col min="11779" max="11779" width="5.85546875" style="131" customWidth="1"/>
    <col min="11780" max="11780" width="9.42578125" style="131" customWidth="1"/>
    <col min="11781" max="11781" width="11.28515625" style="131" customWidth="1"/>
    <col min="11782" max="11782" width="11" style="131" customWidth="1"/>
    <col min="11783" max="11783" width="13.140625" style="131" customWidth="1"/>
    <col min="11784" max="11784" width="11.7109375" style="131" customWidth="1"/>
    <col min="11785" max="11785" width="11.140625" style="131" customWidth="1"/>
    <col min="11786" max="11786" width="11.7109375" style="131" customWidth="1"/>
    <col min="11787" max="12032" width="9.140625" style="131"/>
    <col min="12033" max="12033" width="5.28515625" style="131" customWidth="1"/>
    <col min="12034" max="12034" width="8" style="131" customWidth="1"/>
    <col min="12035" max="12035" width="5.85546875" style="131" customWidth="1"/>
    <col min="12036" max="12036" width="9.42578125" style="131" customWidth="1"/>
    <col min="12037" max="12037" width="11.28515625" style="131" customWidth="1"/>
    <col min="12038" max="12038" width="11" style="131" customWidth="1"/>
    <col min="12039" max="12039" width="13.140625" style="131" customWidth="1"/>
    <col min="12040" max="12040" width="11.7109375" style="131" customWidth="1"/>
    <col min="12041" max="12041" width="11.140625" style="131" customWidth="1"/>
    <col min="12042" max="12042" width="11.7109375" style="131" customWidth="1"/>
    <col min="12043" max="12288" width="9.140625" style="131"/>
    <col min="12289" max="12289" width="5.28515625" style="131" customWidth="1"/>
    <col min="12290" max="12290" width="8" style="131" customWidth="1"/>
    <col min="12291" max="12291" width="5.85546875" style="131" customWidth="1"/>
    <col min="12292" max="12292" width="9.42578125" style="131" customWidth="1"/>
    <col min="12293" max="12293" width="11.28515625" style="131" customWidth="1"/>
    <col min="12294" max="12294" width="11" style="131" customWidth="1"/>
    <col min="12295" max="12295" width="13.140625" style="131" customWidth="1"/>
    <col min="12296" max="12296" width="11.7109375" style="131" customWidth="1"/>
    <col min="12297" max="12297" width="11.140625" style="131" customWidth="1"/>
    <col min="12298" max="12298" width="11.7109375" style="131" customWidth="1"/>
    <col min="12299" max="12544" width="9.140625" style="131"/>
    <col min="12545" max="12545" width="5.28515625" style="131" customWidth="1"/>
    <col min="12546" max="12546" width="8" style="131" customWidth="1"/>
    <col min="12547" max="12547" width="5.85546875" style="131" customWidth="1"/>
    <col min="12548" max="12548" width="9.42578125" style="131" customWidth="1"/>
    <col min="12549" max="12549" width="11.28515625" style="131" customWidth="1"/>
    <col min="12550" max="12550" width="11" style="131" customWidth="1"/>
    <col min="12551" max="12551" width="13.140625" style="131" customWidth="1"/>
    <col min="12552" max="12552" width="11.7109375" style="131" customWidth="1"/>
    <col min="12553" max="12553" width="11.140625" style="131" customWidth="1"/>
    <col min="12554" max="12554" width="11.7109375" style="131" customWidth="1"/>
    <col min="12555" max="12800" width="9.140625" style="131"/>
    <col min="12801" max="12801" width="5.28515625" style="131" customWidth="1"/>
    <col min="12802" max="12802" width="8" style="131" customWidth="1"/>
    <col min="12803" max="12803" width="5.85546875" style="131" customWidth="1"/>
    <col min="12804" max="12804" width="9.42578125" style="131" customWidth="1"/>
    <col min="12805" max="12805" width="11.28515625" style="131" customWidth="1"/>
    <col min="12806" max="12806" width="11" style="131" customWidth="1"/>
    <col min="12807" max="12807" width="13.140625" style="131" customWidth="1"/>
    <col min="12808" max="12808" width="11.7109375" style="131" customWidth="1"/>
    <col min="12809" max="12809" width="11.140625" style="131" customWidth="1"/>
    <col min="12810" max="12810" width="11.7109375" style="131" customWidth="1"/>
    <col min="12811" max="13056" width="9.140625" style="131"/>
    <col min="13057" max="13057" width="5.28515625" style="131" customWidth="1"/>
    <col min="13058" max="13058" width="8" style="131" customWidth="1"/>
    <col min="13059" max="13059" width="5.85546875" style="131" customWidth="1"/>
    <col min="13060" max="13060" width="9.42578125" style="131" customWidth="1"/>
    <col min="13061" max="13061" width="11.28515625" style="131" customWidth="1"/>
    <col min="13062" max="13062" width="11" style="131" customWidth="1"/>
    <col min="13063" max="13063" width="13.140625" style="131" customWidth="1"/>
    <col min="13064" max="13064" width="11.7109375" style="131" customWidth="1"/>
    <col min="13065" max="13065" width="11.140625" style="131" customWidth="1"/>
    <col min="13066" max="13066" width="11.7109375" style="131" customWidth="1"/>
    <col min="13067" max="13312" width="9.140625" style="131"/>
    <col min="13313" max="13313" width="5.28515625" style="131" customWidth="1"/>
    <col min="13314" max="13314" width="8" style="131" customWidth="1"/>
    <col min="13315" max="13315" width="5.85546875" style="131" customWidth="1"/>
    <col min="13316" max="13316" width="9.42578125" style="131" customWidth="1"/>
    <col min="13317" max="13317" width="11.28515625" style="131" customWidth="1"/>
    <col min="13318" max="13318" width="11" style="131" customWidth="1"/>
    <col min="13319" max="13319" width="13.140625" style="131" customWidth="1"/>
    <col min="13320" max="13320" width="11.7109375" style="131" customWidth="1"/>
    <col min="13321" max="13321" width="11.140625" style="131" customWidth="1"/>
    <col min="13322" max="13322" width="11.7109375" style="131" customWidth="1"/>
    <col min="13323" max="13568" width="9.140625" style="131"/>
    <col min="13569" max="13569" width="5.28515625" style="131" customWidth="1"/>
    <col min="13570" max="13570" width="8" style="131" customWidth="1"/>
    <col min="13571" max="13571" width="5.85546875" style="131" customWidth="1"/>
    <col min="13572" max="13572" width="9.42578125" style="131" customWidth="1"/>
    <col min="13573" max="13573" width="11.28515625" style="131" customWidth="1"/>
    <col min="13574" max="13574" width="11" style="131" customWidth="1"/>
    <col min="13575" max="13575" width="13.140625" style="131" customWidth="1"/>
    <col min="13576" max="13576" width="11.7109375" style="131" customWidth="1"/>
    <col min="13577" max="13577" width="11.140625" style="131" customWidth="1"/>
    <col min="13578" max="13578" width="11.7109375" style="131" customWidth="1"/>
    <col min="13579" max="13824" width="9.140625" style="131"/>
    <col min="13825" max="13825" width="5.28515625" style="131" customWidth="1"/>
    <col min="13826" max="13826" width="8" style="131" customWidth="1"/>
    <col min="13827" max="13827" width="5.85546875" style="131" customWidth="1"/>
    <col min="13828" max="13828" width="9.42578125" style="131" customWidth="1"/>
    <col min="13829" max="13829" width="11.28515625" style="131" customWidth="1"/>
    <col min="13830" max="13830" width="11" style="131" customWidth="1"/>
    <col min="13831" max="13831" width="13.140625" style="131" customWidth="1"/>
    <col min="13832" max="13832" width="11.7109375" style="131" customWidth="1"/>
    <col min="13833" max="13833" width="11.140625" style="131" customWidth="1"/>
    <col min="13834" max="13834" width="11.7109375" style="131" customWidth="1"/>
    <col min="13835" max="14080" width="9.140625" style="131"/>
    <col min="14081" max="14081" width="5.28515625" style="131" customWidth="1"/>
    <col min="14082" max="14082" width="8" style="131" customWidth="1"/>
    <col min="14083" max="14083" width="5.85546875" style="131" customWidth="1"/>
    <col min="14084" max="14084" width="9.42578125" style="131" customWidth="1"/>
    <col min="14085" max="14085" width="11.28515625" style="131" customWidth="1"/>
    <col min="14086" max="14086" width="11" style="131" customWidth="1"/>
    <col min="14087" max="14087" width="13.140625" style="131" customWidth="1"/>
    <col min="14088" max="14088" width="11.7109375" style="131" customWidth="1"/>
    <col min="14089" max="14089" width="11.140625" style="131" customWidth="1"/>
    <col min="14090" max="14090" width="11.7109375" style="131" customWidth="1"/>
    <col min="14091" max="14336" width="9.140625" style="131"/>
    <col min="14337" max="14337" width="5.28515625" style="131" customWidth="1"/>
    <col min="14338" max="14338" width="8" style="131" customWidth="1"/>
    <col min="14339" max="14339" width="5.85546875" style="131" customWidth="1"/>
    <col min="14340" max="14340" width="9.42578125" style="131" customWidth="1"/>
    <col min="14341" max="14341" width="11.28515625" style="131" customWidth="1"/>
    <col min="14342" max="14342" width="11" style="131" customWidth="1"/>
    <col min="14343" max="14343" width="13.140625" style="131" customWidth="1"/>
    <col min="14344" max="14344" width="11.7109375" style="131" customWidth="1"/>
    <col min="14345" max="14345" width="11.140625" style="131" customWidth="1"/>
    <col min="14346" max="14346" width="11.7109375" style="131" customWidth="1"/>
    <col min="14347" max="14592" width="9.140625" style="131"/>
    <col min="14593" max="14593" width="5.28515625" style="131" customWidth="1"/>
    <col min="14594" max="14594" width="8" style="131" customWidth="1"/>
    <col min="14595" max="14595" width="5.85546875" style="131" customWidth="1"/>
    <col min="14596" max="14596" width="9.42578125" style="131" customWidth="1"/>
    <col min="14597" max="14597" width="11.28515625" style="131" customWidth="1"/>
    <col min="14598" max="14598" width="11" style="131" customWidth="1"/>
    <col min="14599" max="14599" width="13.140625" style="131" customWidth="1"/>
    <col min="14600" max="14600" width="11.7109375" style="131" customWidth="1"/>
    <col min="14601" max="14601" width="11.140625" style="131" customWidth="1"/>
    <col min="14602" max="14602" width="11.7109375" style="131" customWidth="1"/>
    <col min="14603" max="14848" width="9.140625" style="131"/>
    <col min="14849" max="14849" width="5.28515625" style="131" customWidth="1"/>
    <col min="14850" max="14850" width="8" style="131" customWidth="1"/>
    <col min="14851" max="14851" width="5.85546875" style="131" customWidth="1"/>
    <col min="14852" max="14852" width="9.42578125" style="131" customWidth="1"/>
    <col min="14853" max="14853" width="11.28515625" style="131" customWidth="1"/>
    <col min="14854" max="14854" width="11" style="131" customWidth="1"/>
    <col min="14855" max="14855" width="13.140625" style="131" customWidth="1"/>
    <col min="14856" max="14856" width="11.7109375" style="131" customWidth="1"/>
    <col min="14857" max="14857" width="11.140625" style="131" customWidth="1"/>
    <col min="14858" max="14858" width="11.7109375" style="131" customWidth="1"/>
    <col min="14859" max="15104" width="9.140625" style="131"/>
    <col min="15105" max="15105" width="5.28515625" style="131" customWidth="1"/>
    <col min="15106" max="15106" width="8" style="131" customWidth="1"/>
    <col min="15107" max="15107" width="5.85546875" style="131" customWidth="1"/>
    <col min="15108" max="15108" width="9.42578125" style="131" customWidth="1"/>
    <col min="15109" max="15109" width="11.28515625" style="131" customWidth="1"/>
    <col min="15110" max="15110" width="11" style="131" customWidth="1"/>
    <col min="15111" max="15111" width="13.140625" style="131" customWidth="1"/>
    <col min="15112" max="15112" width="11.7109375" style="131" customWidth="1"/>
    <col min="15113" max="15113" width="11.140625" style="131" customWidth="1"/>
    <col min="15114" max="15114" width="11.7109375" style="131" customWidth="1"/>
    <col min="15115" max="15360" width="9.140625" style="131"/>
    <col min="15361" max="15361" width="5.28515625" style="131" customWidth="1"/>
    <col min="15362" max="15362" width="8" style="131" customWidth="1"/>
    <col min="15363" max="15363" width="5.85546875" style="131" customWidth="1"/>
    <col min="15364" max="15364" width="9.42578125" style="131" customWidth="1"/>
    <col min="15365" max="15365" width="11.28515625" style="131" customWidth="1"/>
    <col min="15366" max="15366" width="11" style="131" customWidth="1"/>
    <col min="15367" max="15367" width="13.140625" style="131" customWidth="1"/>
    <col min="15368" max="15368" width="11.7109375" style="131" customWidth="1"/>
    <col min="15369" max="15369" width="11.140625" style="131" customWidth="1"/>
    <col min="15370" max="15370" width="11.7109375" style="131" customWidth="1"/>
    <col min="15371" max="15616" width="9.140625" style="131"/>
    <col min="15617" max="15617" width="5.28515625" style="131" customWidth="1"/>
    <col min="15618" max="15618" width="8" style="131" customWidth="1"/>
    <col min="15619" max="15619" width="5.85546875" style="131" customWidth="1"/>
    <col min="15620" max="15620" width="9.42578125" style="131" customWidth="1"/>
    <col min="15621" max="15621" width="11.28515625" style="131" customWidth="1"/>
    <col min="15622" max="15622" width="11" style="131" customWidth="1"/>
    <col min="15623" max="15623" width="13.140625" style="131" customWidth="1"/>
    <col min="15624" max="15624" width="11.7109375" style="131" customWidth="1"/>
    <col min="15625" max="15625" width="11.140625" style="131" customWidth="1"/>
    <col min="15626" max="15626" width="11.7109375" style="131" customWidth="1"/>
    <col min="15627" max="15872" width="9.140625" style="131"/>
    <col min="15873" max="15873" width="5.28515625" style="131" customWidth="1"/>
    <col min="15874" max="15874" width="8" style="131" customWidth="1"/>
    <col min="15875" max="15875" width="5.85546875" style="131" customWidth="1"/>
    <col min="15876" max="15876" width="9.42578125" style="131" customWidth="1"/>
    <col min="15877" max="15877" width="11.28515625" style="131" customWidth="1"/>
    <col min="15878" max="15878" width="11" style="131" customWidth="1"/>
    <col min="15879" max="15879" width="13.140625" style="131" customWidth="1"/>
    <col min="15880" max="15880" width="11.7109375" style="131" customWidth="1"/>
    <col min="15881" max="15881" width="11.140625" style="131" customWidth="1"/>
    <col min="15882" max="15882" width="11.7109375" style="131" customWidth="1"/>
    <col min="15883" max="16128" width="9.140625" style="131"/>
    <col min="16129" max="16129" width="5.28515625" style="131" customWidth="1"/>
    <col min="16130" max="16130" width="8" style="131" customWidth="1"/>
    <col min="16131" max="16131" width="5.85546875" style="131" customWidth="1"/>
    <col min="16132" max="16132" width="9.42578125" style="131" customWidth="1"/>
    <col min="16133" max="16133" width="11.28515625" style="131" customWidth="1"/>
    <col min="16134" max="16134" width="11" style="131" customWidth="1"/>
    <col min="16135" max="16135" width="13.140625" style="131" customWidth="1"/>
    <col min="16136" max="16136" width="11.7109375" style="131" customWidth="1"/>
    <col min="16137" max="16137" width="11.140625" style="131" customWidth="1"/>
    <col min="16138" max="16138" width="11.7109375" style="131" customWidth="1"/>
    <col min="16139" max="16384" width="9.140625" style="131"/>
  </cols>
  <sheetData>
    <row r="1" spans="1:75" ht="12.75" customHeight="1" x14ac:dyDescent="0.25">
      <c r="A1" s="67"/>
      <c r="F1" s="3"/>
      <c r="I1" s="3" t="s">
        <v>14</v>
      </c>
    </row>
    <row r="2" spans="1:75" ht="12.75" customHeight="1" x14ac:dyDescent="0.25">
      <c r="F2" s="3"/>
      <c r="I2" s="3" t="s">
        <v>105</v>
      </c>
    </row>
    <row r="3" spans="1:75" ht="12.75" customHeight="1" x14ac:dyDescent="0.25">
      <c r="F3" s="3"/>
      <c r="I3" s="3" t="s">
        <v>18</v>
      </c>
    </row>
    <row r="4" spans="1:75" ht="12.75" customHeight="1" x14ac:dyDescent="0.25">
      <c r="F4" s="3"/>
      <c r="I4" s="3" t="s">
        <v>106</v>
      </c>
    </row>
    <row r="6" spans="1:75" x14ac:dyDescent="0.25">
      <c r="F6" s="3"/>
      <c r="G6" s="3"/>
      <c r="H6" s="1"/>
    </row>
    <row r="7" spans="1:75" x14ac:dyDescent="0.25">
      <c r="A7" s="94" t="s">
        <v>107</v>
      </c>
      <c r="B7" s="94"/>
      <c r="C7" s="94"/>
      <c r="D7" s="94"/>
      <c r="E7" s="94"/>
      <c r="F7" s="94"/>
      <c r="G7" s="94"/>
      <c r="H7" s="94"/>
      <c r="I7" s="94"/>
      <c r="J7" s="94"/>
      <c r="M7" s="1"/>
    </row>
    <row r="8" spans="1:75" ht="15.75" x14ac:dyDescent="0.25">
      <c r="A8" s="94" t="s">
        <v>108</v>
      </c>
      <c r="B8" s="95"/>
      <c r="C8" s="95"/>
      <c r="D8" s="95"/>
      <c r="E8" s="95"/>
      <c r="F8" s="95"/>
      <c r="G8" s="95"/>
      <c r="H8" s="95"/>
      <c r="I8" s="95"/>
      <c r="J8" s="95"/>
      <c r="M8" s="1"/>
    </row>
    <row r="9" spans="1:75" ht="15.75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M9" s="1"/>
    </row>
    <row r="10" spans="1:75" ht="15.75" x14ac:dyDescent="0.25">
      <c r="A10" s="96"/>
      <c r="B10" s="97"/>
      <c r="C10" s="97"/>
      <c r="D10" s="97"/>
      <c r="E10" s="97"/>
      <c r="F10" s="97"/>
      <c r="G10" s="97"/>
      <c r="H10" s="97"/>
      <c r="I10" s="97"/>
      <c r="J10" s="97"/>
      <c r="M10" s="1"/>
    </row>
    <row r="11" spans="1:75" x14ac:dyDescent="0.25">
      <c r="J11" s="60"/>
    </row>
    <row r="12" spans="1:75" s="104" customFormat="1" ht="17.25" customHeight="1" x14ac:dyDescent="0.2">
      <c r="A12" s="61"/>
      <c r="B12" s="61"/>
      <c r="C12" s="61"/>
      <c r="D12" s="62"/>
      <c r="E12" s="98" t="s">
        <v>109</v>
      </c>
      <c r="F12" s="99"/>
      <c r="G12" s="100"/>
      <c r="H12" s="101" t="s">
        <v>31</v>
      </c>
      <c r="I12" s="102"/>
      <c r="J12" s="66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</row>
    <row r="13" spans="1:75" s="104" customFormat="1" ht="19.5" customHeight="1" x14ac:dyDescent="0.2">
      <c r="A13" s="63"/>
      <c r="B13" s="63"/>
      <c r="C13" s="63"/>
      <c r="D13" s="63" t="s">
        <v>110</v>
      </c>
      <c r="E13" s="64" t="s">
        <v>111</v>
      </c>
      <c r="F13" s="62" t="s">
        <v>112</v>
      </c>
      <c r="G13" s="100"/>
      <c r="H13" s="100" t="s">
        <v>32</v>
      </c>
      <c r="I13" s="102"/>
      <c r="J13" s="98" t="s">
        <v>109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</row>
    <row r="14" spans="1:75" s="104" customFormat="1" ht="48" x14ac:dyDescent="0.2">
      <c r="A14" s="105" t="s">
        <v>15</v>
      </c>
      <c r="B14" s="105" t="s">
        <v>16</v>
      </c>
      <c r="C14" s="105" t="s">
        <v>5</v>
      </c>
      <c r="D14" s="105" t="s">
        <v>111</v>
      </c>
      <c r="E14" s="65" t="s">
        <v>113</v>
      </c>
      <c r="F14" s="65" t="s">
        <v>114</v>
      </c>
      <c r="G14" s="66" t="s">
        <v>33</v>
      </c>
      <c r="H14" s="66" t="s">
        <v>34</v>
      </c>
      <c r="I14" s="66" t="s">
        <v>115</v>
      </c>
      <c r="J14" s="65" t="s">
        <v>116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</row>
    <row r="15" spans="1:75" s="108" customFormat="1" ht="9.75" x14ac:dyDescent="0.2">
      <c r="A15" s="106">
        <v>1</v>
      </c>
      <c r="B15" s="106">
        <v>2</v>
      </c>
      <c r="C15" s="106">
        <v>3</v>
      </c>
      <c r="D15" s="106">
        <v>4</v>
      </c>
      <c r="E15" s="106">
        <v>5</v>
      </c>
      <c r="F15" s="106">
        <v>6</v>
      </c>
      <c r="G15" s="106">
        <v>7</v>
      </c>
      <c r="H15" s="106">
        <v>8</v>
      </c>
      <c r="I15" s="106">
        <v>9</v>
      </c>
      <c r="J15" s="106">
        <v>10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</row>
    <row r="16" spans="1:75" s="113" customFormat="1" ht="20.100000000000001" customHeight="1" x14ac:dyDescent="0.2">
      <c r="A16" s="109">
        <v>750</v>
      </c>
      <c r="B16" s="109">
        <v>75058</v>
      </c>
      <c r="C16" s="109">
        <v>2338</v>
      </c>
      <c r="D16" s="110">
        <v>13417</v>
      </c>
      <c r="E16" s="110">
        <f>SUM(F16,J16)</f>
        <v>0</v>
      </c>
      <c r="F16" s="110">
        <f t="shared" ref="F16:F24" si="0">SUM(G16:I16)</f>
        <v>0</v>
      </c>
      <c r="G16" s="110">
        <v>0</v>
      </c>
      <c r="H16" s="110">
        <v>0</v>
      </c>
      <c r="I16" s="110">
        <v>0</v>
      </c>
      <c r="J16" s="110">
        <v>0</v>
      </c>
      <c r="K16" s="111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</row>
    <row r="17" spans="1:75" s="104" customFormat="1" ht="20.100000000000001" customHeight="1" x14ac:dyDescent="0.2">
      <c r="A17" s="109">
        <v>750</v>
      </c>
      <c r="B17" s="109">
        <v>75058</v>
      </c>
      <c r="C17" s="109">
        <v>2339</v>
      </c>
      <c r="D17" s="110">
        <v>0</v>
      </c>
      <c r="E17" s="110">
        <f t="shared" ref="E17:E24" si="1">SUM(F17,J17)</f>
        <v>85797</v>
      </c>
      <c r="F17" s="110">
        <f t="shared" si="0"/>
        <v>85797</v>
      </c>
      <c r="G17" s="110">
        <v>0</v>
      </c>
      <c r="H17" s="110">
        <v>0</v>
      </c>
      <c r="I17" s="110">
        <v>85797</v>
      </c>
      <c r="J17" s="110">
        <v>0</v>
      </c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</row>
    <row r="18" spans="1:75" s="104" customFormat="1" ht="20.100000000000001" customHeight="1" x14ac:dyDescent="0.2">
      <c r="A18" s="109">
        <v>801</v>
      </c>
      <c r="B18" s="109">
        <v>80104</v>
      </c>
      <c r="C18" s="109">
        <v>2310</v>
      </c>
      <c r="D18" s="110">
        <v>0</v>
      </c>
      <c r="E18" s="110">
        <f t="shared" si="1"/>
        <v>240000</v>
      </c>
      <c r="F18" s="110">
        <f t="shared" si="0"/>
        <v>240000</v>
      </c>
      <c r="G18" s="110">
        <v>0</v>
      </c>
      <c r="H18" s="110">
        <v>0</v>
      </c>
      <c r="I18" s="110">
        <v>240000</v>
      </c>
      <c r="J18" s="110">
        <v>0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</row>
    <row r="19" spans="1:75" s="104" customFormat="1" ht="20.100000000000001" customHeight="1" x14ac:dyDescent="0.2">
      <c r="A19" s="109">
        <v>801</v>
      </c>
      <c r="B19" s="109">
        <v>80140</v>
      </c>
      <c r="C19" s="109">
        <v>2310</v>
      </c>
      <c r="D19" s="114">
        <v>46800</v>
      </c>
      <c r="E19" s="114">
        <f>SUM(F19,J19)</f>
        <v>0</v>
      </c>
      <c r="F19" s="110">
        <f>SUM(G19:I19)</f>
        <v>0</v>
      </c>
      <c r="G19" s="114">
        <v>0</v>
      </c>
      <c r="H19" s="114">
        <v>0</v>
      </c>
      <c r="I19" s="114">
        <v>0</v>
      </c>
      <c r="J19" s="114">
        <v>0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</row>
    <row r="20" spans="1:75" s="104" customFormat="1" ht="20.100000000000001" customHeight="1" x14ac:dyDescent="0.2">
      <c r="A20" s="109">
        <v>801</v>
      </c>
      <c r="B20" s="109">
        <v>80140</v>
      </c>
      <c r="C20" s="109">
        <v>2320</v>
      </c>
      <c r="D20" s="114">
        <v>193200</v>
      </c>
      <c r="E20" s="114">
        <f t="shared" si="1"/>
        <v>0</v>
      </c>
      <c r="F20" s="110">
        <f t="shared" si="0"/>
        <v>0</v>
      </c>
      <c r="G20" s="114">
        <v>0</v>
      </c>
      <c r="H20" s="114">
        <v>0</v>
      </c>
      <c r="I20" s="114">
        <v>0</v>
      </c>
      <c r="J20" s="114">
        <v>0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</row>
    <row r="21" spans="1:75" s="104" customFormat="1" ht="20.100000000000001" customHeight="1" x14ac:dyDescent="0.2">
      <c r="A21" s="115">
        <v>801</v>
      </c>
      <c r="B21" s="115">
        <v>80195</v>
      </c>
      <c r="C21" s="115">
        <v>2320</v>
      </c>
      <c r="D21" s="110">
        <v>0</v>
      </c>
      <c r="E21" s="110">
        <f t="shared" si="1"/>
        <v>3000</v>
      </c>
      <c r="F21" s="110">
        <f t="shared" si="0"/>
        <v>3000</v>
      </c>
      <c r="G21" s="110">
        <v>0</v>
      </c>
      <c r="H21" s="110">
        <v>0</v>
      </c>
      <c r="I21" s="110">
        <v>3000</v>
      </c>
      <c r="J21" s="110">
        <v>0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</row>
    <row r="22" spans="1:75" s="104" customFormat="1" ht="20.100000000000001" customHeight="1" x14ac:dyDescent="0.2">
      <c r="A22" s="115">
        <v>851</v>
      </c>
      <c r="B22" s="115">
        <v>85154</v>
      </c>
      <c r="C22" s="115">
        <v>2330</v>
      </c>
      <c r="D22" s="110">
        <v>0</v>
      </c>
      <c r="E22" s="110">
        <f t="shared" si="1"/>
        <v>6000</v>
      </c>
      <c r="F22" s="110">
        <f t="shared" si="0"/>
        <v>6000</v>
      </c>
      <c r="G22" s="110">
        <v>0</v>
      </c>
      <c r="H22" s="110">
        <v>0</v>
      </c>
      <c r="I22" s="110">
        <v>6000</v>
      </c>
      <c r="J22" s="110">
        <v>0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</row>
    <row r="23" spans="1:75" s="104" customFormat="1" ht="20.100000000000001" customHeight="1" x14ac:dyDescent="0.2">
      <c r="A23" s="109">
        <v>853</v>
      </c>
      <c r="B23" s="109">
        <v>85311</v>
      </c>
      <c r="C23" s="109">
        <v>2320</v>
      </c>
      <c r="D23" s="114">
        <v>26518</v>
      </c>
      <c r="E23" s="114">
        <f t="shared" si="1"/>
        <v>0</v>
      </c>
      <c r="F23" s="110">
        <f t="shared" si="0"/>
        <v>0</v>
      </c>
      <c r="G23" s="114">
        <v>0</v>
      </c>
      <c r="H23" s="114">
        <v>0</v>
      </c>
      <c r="I23" s="114">
        <v>0</v>
      </c>
      <c r="J23" s="114">
        <v>0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</row>
    <row r="24" spans="1:75" s="104" customFormat="1" ht="20.100000000000001" customHeight="1" x14ac:dyDescent="0.2">
      <c r="A24" s="109">
        <v>853</v>
      </c>
      <c r="B24" s="109">
        <v>85333</v>
      </c>
      <c r="C24" s="109">
        <v>2320</v>
      </c>
      <c r="D24" s="114">
        <v>0</v>
      </c>
      <c r="E24" s="114">
        <f t="shared" si="1"/>
        <v>3196237</v>
      </c>
      <c r="F24" s="114">
        <f t="shared" si="0"/>
        <v>3196237</v>
      </c>
      <c r="G24" s="114">
        <v>0</v>
      </c>
      <c r="H24" s="114">
        <v>0</v>
      </c>
      <c r="I24" s="114">
        <v>3196237</v>
      </c>
      <c r="J24" s="114">
        <v>0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</row>
    <row r="25" spans="1:75" s="104" customFormat="1" ht="20.100000000000001" customHeight="1" x14ac:dyDescent="0.2">
      <c r="A25" s="115">
        <v>854</v>
      </c>
      <c r="B25" s="115">
        <v>85415</v>
      </c>
      <c r="C25" s="116">
        <v>2330</v>
      </c>
      <c r="D25" s="110">
        <v>10800</v>
      </c>
      <c r="E25" s="110">
        <f>SUM(F25,J25)</f>
        <v>0</v>
      </c>
      <c r="F25" s="110">
        <f>SUM(G25:I25)</f>
        <v>0</v>
      </c>
      <c r="G25" s="110">
        <v>0</v>
      </c>
      <c r="H25" s="110">
        <v>0</v>
      </c>
      <c r="I25" s="110">
        <v>0</v>
      </c>
      <c r="J25" s="110">
        <v>0</v>
      </c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</row>
    <row r="26" spans="1:75" s="104" customFormat="1" ht="20.100000000000001" customHeight="1" x14ac:dyDescent="0.2">
      <c r="A26" s="109">
        <v>900</v>
      </c>
      <c r="B26" s="109">
        <v>90095</v>
      </c>
      <c r="C26" s="109">
        <v>2338</v>
      </c>
      <c r="D26" s="110">
        <v>94573.7</v>
      </c>
      <c r="E26" s="110">
        <f>SUM(F26,J26)</f>
        <v>0</v>
      </c>
      <c r="F26" s="110">
        <f>SUM(G26:I26)</f>
        <v>0</v>
      </c>
      <c r="G26" s="110">
        <v>0</v>
      </c>
      <c r="H26" s="110">
        <v>0</v>
      </c>
      <c r="I26" s="110">
        <v>0</v>
      </c>
      <c r="J26" s="110">
        <v>0</v>
      </c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</row>
    <row r="27" spans="1:75" s="104" customFormat="1" ht="24" customHeight="1" x14ac:dyDescent="0.2">
      <c r="A27" s="117" t="s">
        <v>17</v>
      </c>
      <c r="B27" s="132"/>
      <c r="C27" s="133"/>
      <c r="D27" s="118">
        <f t="shared" ref="D27:J27" si="2">SUM(D16:D26)</f>
        <v>385308.7</v>
      </c>
      <c r="E27" s="118">
        <f t="shared" si="2"/>
        <v>3531034</v>
      </c>
      <c r="F27" s="118">
        <f t="shared" si="2"/>
        <v>3531034</v>
      </c>
      <c r="G27" s="118">
        <f t="shared" si="2"/>
        <v>0</v>
      </c>
      <c r="H27" s="118">
        <f t="shared" si="2"/>
        <v>0</v>
      </c>
      <c r="I27" s="118">
        <f t="shared" si="2"/>
        <v>3531034</v>
      </c>
      <c r="J27" s="118">
        <f t="shared" si="2"/>
        <v>0</v>
      </c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</row>
    <row r="29" spans="1:75" x14ac:dyDescent="0.25">
      <c r="A29" s="134"/>
      <c r="G29" s="119"/>
    </row>
  </sheetData>
  <pageMargins left="0.11811023622047245" right="0.11811023622047245" top="0.74803149606299213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 1</vt:lpstr>
      <vt:lpstr>Zał 2</vt:lpstr>
      <vt:lpstr>'Zał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439/2021 Prezydenta Miasta Włocławek z dn. 10 grudnia 2021 r.</dc:title>
  <dc:creator>Uzytkownik</dc:creator>
  <cp:keywords>Załącznik do Zarządzenia Prezydenta Miasta Włocławek</cp:keywords>
  <cp:lastModifiedBy>Karolina Budziszewska</cp:lastModifiedBy>
  <cp:lastPrinted>2021-12-14T11:06:15Z</cp:lastPrinted>
  <dcterms:created xsi:type="dcterms:W3CDTF">2021-03-31T15:22:37Z</dcterms:created>
  <dcterms:modified xsi:type="dcterms:W3CDTF">2021-12-14T11:51:43Z</dcterms:modified>
</cp:coreProperties>
</file>