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ED104D0B-3160-4BA6-A2AB-9D7645091C1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7" r:id="rId2"/>
    <sheet name="Zał.Nr3" sheetId="22" r:id="rId3"/>
    <sheet name="Zał.Nr4" sheetId="19" r:id="rId4"/>
    <sheet name="Zał.Nr5" sheetId="20" r:id="rId5"/>
    <sheet name="Zał.Nr6" sheetId="24" r:id="rId6"/>
  </sheets>
  <definedNames>
    <definedName name="_xlnm.Print_Titles" localSheetId="0">Zał.Nr1!$7:$9</definedName>
    <definedName name="_xlnm.Print_Titles" localSheetId="2">Zał.Nr3!$8:$14</definedName>
    <definedName name="_xlnm.Print_Titles" localSheetId="3">Zał.Nr4!$10:$11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24" l="1"/>
  <c r="E17" i="24"/>
  <c r="E22" i="24" s="1"/>
  <c r="G33" i="20" l="1"/>
  <c r="F33" i="20"/>
  <c r="E33" i="20"/>
  <c r="D33" i="20"/>
  <c r="E129" i="19"/>
  <c r="E148" i="19" s="1"/>
  <c r="E24" i="19"/>
  <c r="E35" i="19" s="1"/>
  <c r="E149" i="19" l="1"/>
  <c r="H391" i="9"/>
  <c r="H390" i="9"/>
  <c r="G389" i="9"/>
  <c r="G388" i="9" s="1"/>
  <c r="G386" i="9" s="1"/>
  <c r="F389" i="9"/>
  <c r="H385" i="9"/>
  <c r="H384" i="9"/>
  <c r="H383" i="9"/>
  <c r="G382" i="9"/>
  <c r="G381" i="9" s="1"/>
  <c r="G380" i="9" s="1"/>
  <c r="F382" i="9"/>
  <c r="H382" i="9" s="1"/>
  <c r="H378" i="9"/>
  <c r="H377" i="9"/>
  <c r="H376" i="9"/>
  <c r="G375" i="9"/>
  <c r="G374" i="9" s="1"/>
  <c r="G373" i="9" s="1"/>
  <c r="F375" i="9"/>
  <c r="F374" i="9" s="1"/>
  <c r="H372" i="9"/>
  <c r="H371" i="9"/>
  <c r="H370" i="9"/>
  <c r="H369" i="9"/>
  <c r="G368" i="9"/>
  <c r="G367" i="9" s="1"/>
  <c r="G366" i="9" s="1"/>
  <c r="F368" i="9"/>
  <c r="H365" i="9"/>
  <c r="H364" i="9"/>
  <c r="H363" i="9"/>
  <c r="H362" i="9"/>
  <c r="G361" i="9"/>
  <c r="G360" i="9" s="1"/>
  <c r="G359" i="9" s="1"/>
  <c r="F361" i="9"/>
  <c r="H361" i="9" s="1"/>
  <c r="H357" i="9"/>
  <c r="H356" i="9"/>
  <c r="G355" i="9"/>
  <c r="G354" i="9" s="1"/>
  <c r="G351" i="9" s="1"/>
  <c r="F355" i="9"/>
  <c r="F354" i="9" s="1"/>
  <c r="H350" i="9"/>
  <c r="H349" i="9"/>
  <c r="H348" i="9"/>
  <c r="G347" i="9"/>
  <c r="G346" i="9" s="1"/>
  <c r="G345" i="9" s="1"/>
  <c r="F347" i="9"/>
  <c r="F346" i="9" s="1"/>
  <c r="H344" i="9"/>
  <c r="H343" i="9"/>
  <c r="H342" i="9"/>
  <c r="H341" i="9"/>
  <c r="G340" i="9"/>
  <c r="G339" i="9" s="1"/>
  <c r="G338" i="9" s="1"/>
  <c r="F340" i="9"/>
  <c r="F339" i="9" s="1"/>
  <c r="H336" i="9"/>
  <c r="H334" i="9"/>
  <c r="G333" i="9"/>
  <c r="G332" i="9" s="1"/>
  <c r="G331" i="9" s="1"/>
  <c r="F333" i="9"/>
  <c r="F332" i="9"/>
  <c r="H330" i="9"/>
  <c r="G329" i="9"/>
  <c r="G328" i="9" s="1"/>
  <c r="F329" i="9"/>
  <c r="F328" i="9" s="1"/>
  <c r="H327" i="9"/>
  <c r="G326" i="9"/>
  <c r="G325" i="9" s="1"/>
  <c r="F326" i="9"/>
  <c r="H324" i="9"/>
  <c r="H323" i="9"/>
  <c r="H322" i="9"/>
  <c r="G321" i="9"/>
  <c r="G320" i="9" s="1"/>
  <c r="F321" i="9"/>
  <c r="F320" i="9" s="1"/>
  <c r="H318" i="9"/>
  <c r="H317" i="9"/>
  <c r="G316" i="9"/>
  <c r="F316" i="9"/>
  <c r="H316" i="9" s="1"/>
  <c r="G314" i="9"/>
  <c r="H313" i="9"/>
  <c r="H312" i="9"/>
  <c r="G311" i="9"/>
  <c r="F311" i="9"/>
  <c r="H311" i="9" s="1"/>
  <c r="H310" i="9"/>
  <c r="H309" i="9"/>
  <c r="G308" i="9"/>
  <c r="F308" i="9"/>
  <c r="G306" i="9"/>
  <c r="H305" i="9"/>
  <c r="H304" i="9"/>
  <c r="G303" i="9"/>
  <c r="G302" i="9" s="1"/>
  <c r="F303" i="9"/>
  <c r="H298" i="9"/>
  <c r="H297" i="9"/>
  <c r="H296" i="9"/>
  <c r="G295" i="9"/>
  <c r="G294" i="9" s="1"/>
  <c r="F295" i="9"/>
  <c r="H293" i="9"/>
  <c r="F292" i="9"/>
  <c r="F288" i="9" s="1"/>
  <c r="F287" i="9" s="1"/>
  <c r="G291" i="9"/>
  <c r="H291" i="9" s="1"/>
  <c r="H290" i="9"/>
  <c r="H289" i="9"/>
  <c r="G288" i="9"/>
  <c r="G287" i="9" s="1"/>
  <c r="H285" i="9"/>
  <c r="H284" i="9"/>
  <c r="H283" i="9"/>
  <c r="G282" i="9"/>
  <c r="G281" i="9" s="1"/>
  <c r="F282" i="9"/>
  <c r="H280" i="9"/>
  <c r="G278" i="9"/>
  <c r="G277" i="9" s="1"/>
  <c r="F278" i="9"/>
  <c r="F277" i="9"/>
  <c r="H276" i="9"/>
  <c r="G274" i="9"/>
  <c r="G273" i="9" s="1"/>
  <c r="F274" i="9"/>
  <c r="H271" i="9"/>
  <c r="H270" i="9"/>
  <c r="G269" i="9"/>
  <c r="F269" i="9"/>
  <c r="H267" i="9"/>
  <c r="H266" i="9"/>
  <c r="H265" i="9"/>
  <c r="H264" i="9"/>
  <c r="G263" i="9"/>
  <c r="F263" i="9"/>
  <c r="H263" i="9" s="1"/>
  <c r="H258" i="9"/>
  <c r="H257" i="9"/>
  <c r="G256" i="9"/>
  <c r="F256" i="9"/>
  <c r="H255" i="9"/>
  <c r="G254" i="9"/>
  <c r="F254" i="9"/>
  <c r="H252" i="9"/>
  <c r="G251" i="9"/>
  <c r="G250" i="9" s="1"/>
  <c r="F251" i="9"/>
  <c r="F250" i="9" s="1"/>
  <c r="H248" i="9"/>
  <c r="H247" i="9"/>
  <c r="G246" i="9"/>
  <c r="F246" i="9"/>
  <c r="H243" i="9"/>
  <c r="H242" i="9"/>
  <c r="G241" i="9"/>
  <c r="F241" i="9"/>
  <c r="H240" i="9"/>
  <c r="H239" i="9"/>
  <c r="G238" i="9"/>
  <c r="G237" i="9" s="1"/>
  <c r="F238" i="9"/>
  <c r="F237" i="9"/>
  <c r="H237" i="9" s="1"/>
  <c r="H236" i="9"/>
  <c r="H235" i="9"/>
  <c r="G234" i="9"/>
  <c r="G232" i="9" s="1"/>
  <c r="F234" i="9"/>
  <c r="H234" i="9" s="1"/>
  <c r="H230" i="9"/>
  <c r="G229" i="9"/>
  <c r="G227" i="9" s="1"/>
  <c r="F229" i="9"/>
  <c r="H226" i="9"/>
  <c r="G225" i="9"/>
  <c r="H225" i="9" s="1"/>
  <c r="F225" i="9"/>
  <c r="F224" i="9" s="1"/>
  <c r="H222" i="9"/>
  <c r="H221" i="9"/>
  <c r="H220" i="9"/>
  <c r="H219" i="9"/>
  <c r="H218" i="9"/>
  <c r="H217" i="9"/>
  <c r="H216" i="9"/>
  <c r="H215" i="9"/>
  <c r="G214" i="9"/>
  <c r="G213" i="9" s="1"/>
  <c r="F214" i="9"/>
  <c r="H212" i="9"/>
  <c r="H211" i="9"/>
  <c r="G210" i="9"/>
  <c r="G209" i="9" s="1"/>
  <c r="F210" i="9"/>
  <c r="G208" i="9"/>
  <c r="H207" i="9"/>
  <c r="H206" i="9"/>
  <c r="H205" i="9"/>
  <c r="H204" i="9"/>
  <c r="G203" i="9"/>
  <c r="F203" i="9"/>
  <c r="H202" i="9"/>
  <c r="H201" i="9"/>
  <c r="H200" i="9"/>
  <c r="H199" i="9"/>
  <c r="H198" i="9"/>
  <c r="G197" i="9"/>
  <c r="F197" i="9"/>
  <c r="H196" i="9"/>
  <c r="G195" i="9"/>
  <c r="F195" i="9"/>
  <c r="H194" i="9"/>
  <c r="H193" i="9"/>
  <c r="H192" i="9"/>
  <c r="G191" i="9"/>
  <c r="H191" i="9" s="1"/>
  <c r="F191" i="9"/>
  <c r="H190" i="9"/>
  <c r="H189" i="9"/>
  <c r="H188" i="9"/>
  <c r="H187" i="9"/>
  <c r="H186" i="9"/>
  <c r="H185" i="9"/>
  <c r="H184" i="9"/>
  <c r="H183" i="9"/>
  <c r="G182" i="9"/>
  <c r="F182" i="9"/>
  <c r="F180" i="9"/>
  <c r="H179" i="9"/>
  <c r="G178" i="9"/>
  <c r="G177" i="9" s="1"/>
  <c r="F178" i="9"/>
  <c r="F177" i="9"/>
  <c r="H176" i="9"/>
  <c r="G175" i="9"/>
  <c r="G174" i="9" s="1"/>
  <c r="F175" i="9"/>
  <c r="H171" i="9"/>
  <c r="F171" i="9"/>
  <c r="H170" i="9"/>
  <c r="H169" i="9"/>
  <c r="H168" i="9"/>
  <c r="H167" i="9"/>
  <c r="H166" i="9"/>
  <c r="G165" i="9"/>
  <c r="G164" i="9" s="1"/>
  <c r="F165" i="9"/>
  <c r="H165" i="9" s="1"/>
  <c r="H160" i="9"/>
  <c r="H159" i="9"/>
  <c r="H158" i="9"/>
  <c r="H157" i="9"/>
  <c r="G156" i="9"/>
  <c r="G155" i="9" s="1"/>
  <c r="F156" i="9"/>
  <c r="F155" i="9" s="1"/>
  <c r="H154" i="9"/>
  <c r="H153" i="9"/>
  <c r="H152" i="9"/>
  <c r="H151" i="9"/>
  <c r="H150" i="9"/>
  <c r="H149" i="9"/>
  <c r="G149" i="9"/>
  <c r="G148" i="9" s="1"/>
  <c r="F149" i="9"/>
  <c r="F148" i="9" s="1"/>
  <c r="H147" i="9"/>
  <c r="H146" i="9"/>
  <c r="H145" i="9"/>
  <c r="H144" i="9"/>
  <c r="H143" i="9"/>
  <c r="G142" i="9"/>
  <c r="G141" i="9" s="1"/>
  <c r="F142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G124" i="9"/>
  <c r="G123" i="9" s="1"/>
  <c r="F124" i="9"/>
  <c r="F123" i="9" s="1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G106" i="9"/>
  <c r="G105" i="9" s="1"/>
  <c r="F106" i="9"/>
  <c r="H106" i="9" s="1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G88" i="9"/>
  <c r="F88" i="9"/>
  <c r="F87" i="9" s="1"/>
  <c r="G87" i="9"/>
  <c r="H86" i="9"/>
  <c r="H85" i="9"/>
  <c r="G84" i="9"/>
  <c r="G83" i="9" s="1"/>
  <c r="F84" i="9"/>
  <c r="F83" i="9" s="1"/>
  <c r="G82" i="9"/>
  <c r="H81" i="9"/>
  <c r="H80" i="9"/>
  <c r="H79" i="9"/>
  <c r="H78" i="9"/>
  <c r="H77" i="9"/>
  <c r="F76" i="9"/>
  <c r="H74" i="9"/>
  <c r="G73" i="9"/>
  <c r="G72" i="9" s="1"/>
  <c r="F73" i="9"/>
  <c r="F72" i="9" s="1"/>
  <c r="H71" i="9"/>
  <c r="H70" i="9"/>
  <c r="H69" i="9"/>
  <c r="H68" i="9"/>
  <c r="G67" i="9"/>
  <c r="F67" i="9"/>
  <c r="F66" i="9" s="1"/>
  <c r="G64" i="9"/>
  <c r="H64" i="9" s="1"/>
  <c r="F63" i="9"/>
  <c r="F62" i="9" s="1"/>
  <c r="F61" i="9" s="1"/>
  <c r="H60" i="9"/>
  <c r="H59" i="9"/>
  <c r="H58" i="9"/>
  <c r="H57" i="9"/>
  <c r="G56" i="9"/>
  <c r="F56" i="9"/>
  <c r="H56" i="9" s="1"/>
  <c r="H55" i="9"/>
  <c r="H54" i="9"/>
  <c r="H53" i="9"/>
  <c r="H52" i="9"/>
  <c r="G51" i="9"/>
  <c r="F51" i="9"/>
  <c r="H50" i="9"/>
  <c r="G49" i="9"/>
  <c r="F49" i="9"/>
  <c r="F48" i="9" s="1"/>
  <c r="H47" i="9"/>
  <c r="G46" i="9"/>
  <c r="G45" i="9" s="1"/>
  <c r="F46" i="9"/>
  <c r="H46" i="9" s="1"/>
  <c r="H44" i="9"/>
  <c r="H43" i="9"/>
  <c r="G42" i="9"/>
  <c r="F42" i="9"/>
  <c r="H41" i="9"/>
  <c r="H40" i="9"/>
  <c r="H39" i="9"/>
  <c r="G38" i="9"/>
  <c r="G37" i="9" s="1"/>
  <c r="F38" i="9"/>
  <c r="H38" i="9" s="1"/>
  <c r="H33" i="9"/>
  <c r="G32" i="9"/>
  <c r="G31" i="9" s="1"/>
  <c r="G30" i="9" s="1"/>
  <c r="G29" i="9" s="1"/>
  <c r="F32" i="9"/>
  <c r="H32" i="9" s="1"/>
  <c r="H28" i="9"/>
  <c r="H27" i="9"/>
  <c r="G26" i="9"/>
  <c r="G25" i="9" s="1"/>
  <c r="G24" i="9" s="1"/>
  <c r="F26" i="9"/>
  <c r="H23" i="9"/>
  <c r="G22" i="9"/>
  <c r="F22" i="9"/>
  <c r="F17" i="9" s="1"/>
  <c r="F16" i="9" s="1"/>
  <c r="H21" i="9"/>
  <c r="G20" i="9"/>
  <c r="F20" i="9"/>
  <c r="H19" i="9"/>
  <c r="G18" i="9"/>
  <c r="F18" i="9"/>
  <c r="H15" i="9"/>
  <c r="G14" i="9"/>
  <c r="G13" i="9" s="1"/>
  <c r="F14" i="9"/>
  <c r="H14" i="9" s="1"/>
  <c r="F13" i="9"/>
  <c r="F12" i="9" s="1"/>
  <c r="G12" i="9"/>
  <c r="H123" i="9" l="1"/>
  <c r="H12" i="9"/>
  <c r="H22" i="9"/>
  <c r="G299" i="9"/>
  <c r="H340" i="9"/>
  <c r="G358" i="9"/>
  <c r="H20" i="9"/>
  <c r="H83" i="9"/>
  <c r="H87" i="9"/>
  <c r="H124" i="9"/>
  <c r="G180" i="9"/>
  <c r="H18" i="9"/>
  <c r="H26" i="9"/>
  <c r="H51" i="9"/>
  <c r="H142" i="9"/>
  <c r="H197" i="9"/>
  <c r="H246" i="9"/>
  <c r="H269" i="9"/>
  <c r="H282" i="9"/>
  <c r="H320" i="9"/>
  <c r="H326" i="9"/>
  <c r="H328" i="9"/>
  <c r="F360" i="9"/>
  <c r="H360" i="9" s="1"/>
  <c r="H368" i="9"/>
  <c r="H389" i="9"/>
  <c r="G319" i="9"/>
  <c r="H13" i="9"/>
  <c r="G48" i="9"/>
  <c r="G36" i="9" s="1"/>
  <c r="G63" i="9"/>
  <c r="G62" i="9" s="1"/>
  <c r="G61" i="9" s="1"/>
  <c r="H73" i="9"/>
  <c r="H84" i="9"/>
  <c r="F105" i="9"/>
  <c r="H105" i="9" s="1"/>
  <c r="F141" i="9"/>
  <c r="H141" i="9" s="1"/>
  <c r="H156" i="9"/>
  <c r="H241" i="9"/>
  <c r="G253" i="9"/>
  <c r="G249" i="9" s="1"/>
  <c r="H292" i="9"/>
  <c r="F314" i="9"/>
  <c r="H314" i="9" s="1"/>
  <c r="H321" i="9"/>
  <c r="F325" i="9"/>
  <c r="F319" i="9" s="1"/>
  <c r="H333" i="9"/>
  <c r="F381" i="9"/>
  <c r="H381" i="9" s="1"/>
  <c r="F31" i="9"/>
  <c r="H31" i="9" s="1"/>
  <c r="H49" i="9"/>
  <c r="H177" i="9"/>
  <c r="H251" i="9"/>
  <c r="F281" i="9"/>
  <c r="H281" i="9" s="1"/>
  <c r="H329" i="9"/>
  <c r="F367" i="9"/>
  <c r="H367" i="9" s="1"/>
  <c r="G272" i="9"/>
  <c r="G17" i="9"/>
  <c r="H42" i="9"/>
  <c r="F45" i="9"/>
  <c r="H45" i="9" s="1"/>
  <c r="H72" i="9"/>
  <c r="H155" i="9"/>
  <c r="H195" i="9"/>
  <c r="G224" i="9"/>
  <c r="H256" i="9"/>
  <c r="G337" i="9"/>
  <c r="F388" i="9"/>
  <c r="H388" i="9" s="1"/>
  <c r="H346" i="9"/>
  <c r="F345" i="9"/>
  <c r="H345" i="9" s="1"/>
  <c r="H354" i="9"/>
  <c r="F351" i="9"/>
  <c r="H351" i="9" s="1"/>
  <c r="H62" i="9"/>
  <c r="H63" i="9"/>
  <c r="H67" i="9"/>
  <c r="F75" i="9"/>
  <c r="H180" i="9"/>
  <c r="H182" i="9"/>
  <c r="H308" i="9"/>
  <c r="F306" i="9"/>
  <c r="H306" i="9" s="1"/>
  <c r="H332" i="9"/>
  <c r="F331" i="9"/>
  <c r="H331" i="9" s="1"/>
  <c r="H339" i="9"/>
  <c r="F37" i="9"/>
  <c r="G66" i="9"/>
  <c r="H175" i="9"/>
  <c r="F174" i="9"/>
  <c r="H174" i="9" s="1"/>
  <c r="H178" i="9"/>
  <c r="H203" i="9"/>
  <c r="F232" i="9"/>
  <c r="H232" i="9" s="1"/>
  <c r="H254" i="9"/>
  <c r="F253" i="9"/>
  <c r="H253" i="9" s="1"/>
  <c r="H295" i="9"/>
  <c r="F294" i="9"/>
  <c r="H294" i="9" s="1"/>
  <c r="F25" i="9"/>
  <c r="H82" i="9"/>
  <c r="G76" i="9"/>
  <c r="G75" i="9" s="1"/>
  <c r="F164" i="9"/>
  <c r="H164" i="9" s="1"/>
  <c r="H210" i="9"/>
  <c r="F209" i="9"/>
  <c r="H229" i="9"/>
  <c r="F227" i="9"/>
  <c r="H277" i="9"/>
  <c r="H287" i="9"/>
  <c r="H303" i="9"/>
  <c r="F302" i="9"/>
  <c r="H355" i="9"/>
  <c r="H374" i="9"/>
  <c r="F373" i="9"/>
  <c r="H373" i="9" s="1"/>
  <c r="H61" i="9"/>
  <c r="H148" i="9"/>
  <c r="H214" i="9"/>
  <c r="F213" i="9"/>
  <c r="H213" i="9" s="1"/>
  <c r="H238" i="9"/>
  <c r="H250" i="9"/>
  <c r="H274" i="9"/>
  <c r="F273" i="9"/>
  <c r="H278" i="9"/>
  <c r="H288" i="9"/>
  <c r="F338" i="9"/>
  <c r="H347" i="9"/>
  <c r="F366" i="9"/>
  <c r="H366" i="9" s="1"/>
  <c r="H375" i="9"/>
  <c r="F386" i="9"/>
  <c r="H386" i="9" s="1"/>
  <c r="F30" i="9" l="1"/>
  <c r="F359" i="9"/>
  <c r="H359" i="9" s="1"/>
  <c r="F380" i="9"/>
  <c r="H380" i="9" s="1"/>
  <c r="H319" i="9"/>
  <c r="H48" i="9"/>
  <c r="F65" i="9"/>
  <c r="H75" i="9"/>
  <c r="G223" i="9"/>
  <c r="H224" i="9"/>
  <c r="H325" i="9"/>
  <c r="G65" i="9"/>
  <c r="G16" i="9"/>
  <c r="H17" i="9"/>
  <c r="F208" i="9"/>
  <c r="H208" i="9" s="1"/>
  <c r="H209" i="9"/>
  <c r="H338" i="9"/>
  <c r="F337" i="9"/>
  <c r="F272" i="9"/>
  <c r="H273" i="9"/>
  <c r="F36" i="9"/>
  <c r="H37" i="9"/>
  <c r="F249" i="9"/>
  <c r="H76" i="9"/>
  <c r="F299" i="9"/>
  <c r="H299" i="9" s="1"/>
  <c r="H302" i="9"/>
  <c r="H227" i="9"/>
  <c r="F223" i="9"/>
  <c r="H223" i="9" s="1"/>
  <c r="H30" i="9"/>
  <c r="F29" i="9"/>
  <c r="H29" i="9" s="1"/>
  <c r="F24" i="9"/>
  <c r="H25" i="9"/>
  <c r="H66" i="9"/>
  <c r="F358" i="9" l="1"/>
  <c r="H358" i="9" s="1"/>
  <c r="H65" i="9"/>
  <c r="G11" i="9"/>
  <c r="G10" i="9" s="1"/>
  <c r="H16" i="9"/>
  <c r="G35" i="9"/>
  <c r="G34" i="9" s="1"/>
  <c r="H337" i="9"/>
  <c r="H249" i="9"/>
  <c r="H24" i="9"/>
  <c r="F11" i="9"/>
  <c r="F35" i="9"/>
  <c r="H36" i="9"/>
  <c r="H272" i="9"/>
  <c r="F10" i="9" l="1"/>
  <c r="H11" i="9"/>
  <c r="F34" i="9"/>
  <c r="H35" i="9"/>
  <c r="H34" i="9" l="1"/>
  <c r="H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1" authorId="0" shapeId="0" xr:uid="{810EC2D3-704E-4A84-8462-5FA99B74FBAF}">
      <text>
        <r>
          <rPr>
            <sz val="9"/>
            <color rgb="FF000000"/>
            <rFont val="Tahoma"/>
            <family val="2"/>
            <charset val="238"/>
          </rPr>
          <t>RPO woj. Kuj-Pom. 2014-2020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B35" authorId="0" shapeId="0" xr:uid="{F51D5A83-F646-49FE-86E6-9FDE72B9528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  <comment ref="B39" authorId="0" shapeId="0" xr:uid="{5E9515F3-3B7F-48FB-B0DB-5B4755E10034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  <comment ref="B43" authorId="0" shapeId="0" xr:uid="{4E50C15E-A67E-4299-A5D8-18D9EF3D32A4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  <comment ref="B47" authorId="0" shapeId="0" xr:uid="{7299A764-0BA9-4D1C-BFFA-D06756875029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  <comment ref="B51" authorId="0" shapeId="0" xr:uid="{B15EFD94-88E8-4457-B262-4D9C03C82655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</commentList>
</comments>
</file>

<file path=xl/sharedStrings.xml><?xml version="1.0" encoding="utf-8"?>
<sst xmlns="http://schemas.openxmlformats.org/spreadsheetml/2006/main" count="791" uniqueCount="428">
  <si>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</si>
  <si>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</si>
  <si>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</si>
  <si>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</si>
  <si>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</si>
  <si>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</si>
  <si>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</si>
  <si>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</si>
  <si>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</si>
  <si>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</si>
  <si>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</si>
  <si>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</si>
  <si>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</si>
  <si>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</si>
  <si>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</si>
  <si>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</si>
  <si>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</si>
  <si>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</si>
  <si>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</si>
  <si>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</si>
  <si>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</si>
  <si>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</si>
  <si>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</si>
  <si>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</si>
  <si>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</si>
  <si>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</si>
  <si>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Planowane wydatki</t>
  </si>
  <si>
    <t>Lp.</t>
  </si>
  <si>
    <t>Załącznik Nr 2</t>
  </si>
  <si>
    <t>Dział</t>
  </si>
  <si>
    <t xml:space="preserve">Prezydenta Miasta Włocławek </t>
  </si>
  <si>
    <t>zakup środków dydaktycznych i książek</t>
  </si>
  <si>
    <t>dodatkowe wynagrodzenie roczne</t>
  </si>
  <si>
    <t>Wydatki na zadania rządowe:</t>
  </si>
  <si>
    <t>Bezpieczeństwo publiczne i ochrona</t>
  </si>
  <si>
    <t>przeciwpożarowa</t>
  </si>
  <si>
    <t>Komenda Miejska Państwowej Straży Pożarnej</t>
  </si>
  <si>
    <t>Technika</t>
  </si>
  <si>
    <t>Dochody na zadania zlecone:</t>
  </si>
  <si>
    <t>2010</t>
  </si>
  <si>
    <t xml:space="preserve">składki na ubezpieczenia społeczne </t>
  </si>
  <si>
    <t>zakup usług remontowych</t>
  </si>
  <si>
    <t>Wydatki na zadania zlecone:</t>
  </si>
  <si>
    <t>Oddziały przedszkolne w szkołach podstawowych</t>
  </si>
  <si>
    <t>przed zmianą</t>
  </si>
  <si>
    <t>Dochody na zadania własne:</t>
  </si>
  <si>
    <t>Organ</t>
  </si>
  <si>
    <t xml:space="preserve">składki na Fundusz Pracy oraz Fundusz Solidarnościowy </t>
  </si>
  <si>
    <t>Dokształcanie i doskonalenie nauczycieli</t>
  </si>
  <si>
    <t>Gospodarka komunalna i ochrona środowiska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</si>
  <si>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</si>
  <si>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Administracja publiczna</t>
  </si>
  <si>
    <t>Licea ogólnokształcące</t>
  </si>
  <si>
    <t>zakup usług zdrowotnych</t>
  </si>
  <si>
    <t>wpłaty na PPK finansowane przez podmiot zatrudniający</t>
  </si>
  <si>
    <t>4210</t>
  </si>
  <si>
    <t>koszty postępowania sądowego i prokuratorskiego</t>
  </si>
  <si>
    <t>Rozdział</t>
  </si>
  <si>
    <t>Ogółem:</t>
  </si>
  <si>
    <t>Załącznik Nr 4</t>
  </si>
  <si>
    <t>Nazwa zadania</t>
  </si>
  <si>
    <t>Razem</t>
  </si>
  <si>
    <t>Szkoły podstawowe specjalne</t>
  </si>
  <si>
    <t xml:space="preserve">Realizacja zadań wymagających stosowania specjalnej </t>
  </si>
  <si>
    <t>świadczenia społeczne</t>
  </si>
  <si>
    <t>Rodzina</t>
  </si>
  <si>
    <t>Działalność placówek opiekuńczo - wychowawczych</t>
  </si>
  <si>
    <t>Gospodarka mieszkaniowa</t>
  </si>
  <si>
    <t>75023</t>
  </si>
  <si>
    <t>Urzędy gmin (miast i miast na prawach powiatu)</t>
  </si>
  <si>
    <t>Wydział Organizacyjno-Prawny i Kadr</t>
  </si>
  <si>
    <t>podróże służbowe krajowe</t>
  </si>
  <si>
    <t>wydatki osobowe niezaliczone do wynagrodzeń</t>
  </si>
  <si>
    <t>Kwalifikacyjne kursy zawodowe</t>
  </si>
  <si>
    <t>organizacji nauki i metod pracy dla dzieci i młodzieży</t>
  </si>
  <si>
    <t>dotacja podmiotowa z budżetu dla niepublicznej</t>
  </si>
  <si>
    <t>jednostki systemu oświaty</t>
  </si>
  <si>
    <t>odpisy na zakładowy fundusz świadczeń socjalnych</t>
  </si>
  <si>
    <t>składki na Fundusz Pracy oraz Fundusz Solidarnościowy</t>
  </si>
  <si>
    <t>Pozostałe zadania w zakresie polityki społecznej</t>
  </si>
  <si>
    <t>Miejski Zakład Zieleni i Usług Komunalnych</t>
  </si>
  <si>
    <t xml:space="preserve">różne opłaty i składki </t>
  </si>
  <si>
    <t>Kultura fizyczna</t>
  </si>
  <si>
    <t>Zadania w zakresie przeciwdziałania przemocy</t>
  </si>
  <si>
    <t>w rodzinie</t>
  </si>
  <si>
    <t>Miejski Ośrodek Pomocy Rodzinie - Specjalistyczny Ośrodek Wsparcia</t>
  </si>
  <si>
    <t xml:space="preserve">Dotacje udzielane z budżetu jednostki samorządu terytorialnego 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</si>
  <si>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</si>
  <si>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</si>
  <si>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</si>
  <si>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</si>
  <si>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</si>
  <si>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Zwalczanie narkomanii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</si>
  <si>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</si>
  <si>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</si>
  <si>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</si>
  <si>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</si>
  <si>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Utylizacja wyrobów zawierających azbest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</si>
  <si>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</si>
  <si>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</si>
  <si>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</si>
  <si>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</si>
  <si>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</si>
  <si>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</si>
  <si>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</si>
  <si>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</si>
  <si>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</si>
  <si>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</si>
  <si>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Szkoła Podstawowa Szkoła Mistrzostwa Sportowego ("Kar" Sp. z o.o.)</t>
  </si>
  <si>
    <t>Szkoła Podstawowa przy Państwowej Uczelni Zawodowej we Włocławku</t>
  </si>
  <si>
    <t>Prywatna Szkoła Podstawowa Zespołu Edukacji "Wiedza"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</si>
  <si>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</si>
  <si>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</si>
  <si>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</si>
  <si>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</si>
  <si>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</si>
  <si>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</si>
  <si>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</si>
  <si>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</si>
  <si>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</si>
  <si>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</si>
  <si>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</si>
  <si>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</si>
  <si>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</si>
  <si>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</si>
  <si>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</si>
  <si>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</si>
  <si>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</si>
  <si>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</si>
  <si>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</si>
  <si>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</si>
  <si>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</si>
  <si>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</si>
  <si>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</si>
  <si>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</si>
  <si>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</si>
  <si>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</si>
  <si>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</si>
  <si>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</si>
  <si>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</si>
  <si>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</si>
  <si>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</si>
  <si>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</si>
  <si>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</si>
  <si>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</si>
  <si>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>Branżowe szkoły I i II stopnia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</si>
  <si>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</si>
  <si>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</si>
  <si>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</si>
  <si>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</si>
  <si>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</si>
  <si>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</si>
  <si>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</si>
  <si>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</si>
  <si>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</si>
  <si>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</si>
  <si>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</si>
  <si>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</si>
  <si>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</si>
  <si>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</si>
  <si>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</si>
  <si>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</si>
  <si>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</si>
  <si>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</si>
  <si>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</si>
  <si>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</si>
  <si>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</si>
  <si>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</si>
  <si>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</si>
  <si>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</si>
  <si>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</si>
  <si>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</si>
  <si>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</si>
  <si>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</si>
  <si>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</si>
  <si>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</si>
  <si>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</si>
  <si>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Załącznik Nr 5</t>
  </si>
  <si>
    <t xml:space="preserve">Plan 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</si>
  <si>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</si>
  <si>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</si>
  <si>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</si>
  <si>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</si>
  <si>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</si>
  <si>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</si>
  <si>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</si>
  <si>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</si>
  <si>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</si>
  <si>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</si>
  <si>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</si>
  <si>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</si>
  <si>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</si>
  <si>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</si>
  <si>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</si>
  <si>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</si>
  <si>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>7.</t>
  </si>
  <si>
    <t>Szkoły zawodowe specjalne</t>
  </si>
  <si>
    <t>8.</t>
  </si>
  <si>
    <t>9.</t>
  </si>
  <si>
    <t>Stołówki szkolne i przedszkolne</t>
  </si>
  <si>
    <t>Szkolne schroniska młodzieżowe</t>
  </si>
  <si>
    <t>Młodzieżowe ośrodki wychowawcze</t>
  </si>
  <si>
    <t xml:space="preserve">Ogółem </t>
  </si>
  <si>
    <t>851</t>
  </si>
  <si>
    <t>Wydział Organizacyjno - Prawny i Kadr</t>
  </si>
  <si>
    <t>Wydział Polityki Społecznej i Zdrowia Publicznego</t>
  </si>
  <si>
    <t>Placówki kształcenia ustawicznego i centra kształcenia zawodowego</t>
  </si>
  <si>
    <t>Załącznik Nr 6</t>
  </si>
  <si>
    <t>Edukacyjna opieka wychowawcza</t>
  </si>
  <si>
    <t>Urzędy wojewódzkie</t>
  </si>
  <si>
    <t>opłaty z tytułu zakupu usług telekomunikacyjnych</t>
  </si>
  <si>
    <t>Różne rozliczenia</t>
  </si>
  <si>
    <t>Rezerwy ogólne i celowe</t>
  </si>
  <si>
    <t>4810</t>
  </si>
  <si>
    <t xml:space="preserve">rezerwy </t>
  </si>
  <si>
    <t xml:space="preserve"> - rezerwa ogólna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</si>
  <si>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</si>
  <si>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</si>
  <si>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</si>
  <si>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w szkołach podstawowych</t>
  </si>
  <si>
    <t>Ochrona zdrowia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</si>
  <si>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</si>
  <si>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</si>
  <si>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</si>
  <si>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</si>
  <si>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>Miejski Ośrodek Pomocy Rodzinie - projekt pn.</t>
  </si>
  <si>
    <t>"Kujawsko - pomorska teleopieka"</t>
  </si>
  <si>
    <t xml:space="preserve">Wydział Edukacji </t>
  </si>
  <si>
    <t>Świadczenia rodzinne, świadczenie z funduszu</t>
  </si>
  <si>
    <t>alimentacyjnego oraz składki na ubezpieczenia</t>
  </si>
  <si>
    <t>emerytalne i rentowe z ubezpieczenia społecznego</t>
  </si>
  <si>
    <t>Wspieranie rodziny</t>
  </si>
  <si>
    <t>Miejski Ośrodek Pomocy Rodzinie - asystent rodziny</t>
  </si>
  <si>
    <t>Wydział Środowiska</t>
  </si>
  <si>
    <t>wydatki inwestycyjne jednostek budżetowych</t>
  </si>
  <si>
    <t>Instytucje kultury fizycznej</t>
  </si>
  <si>
    <t>Ośrodek Sportu i Rekreacji</t>
  </si>
  <si>
    <t>Gospodarka gruntami i nieruchomościami</t>
  </si>
  <si>
    <t xml:space="preserve">Pozostałe </t>
  </si>
  <si>
    <t>Jednostka</t>
  </si>
  <si>
    <t xml:space="preserve">Łączne </t>
  </si>
  <si>
    <t>rok</t>
  </si>
  <si>
    <t>Źródła finansowania</t>
  </si>
  <si>
    <t>koszty</t>
  </si>
  <si>
    <t>budżetowy</t>
  </si>
  <si>
    <t>środki</t>
  </si>
  <si>
    <t>wydzielone</t>
  </si>
  <si>
    <t>realizująca</t>
  </si>
  <si>
    <t>finansowe*</t>
  </si>
  <si>
    <t xml:space="preserve">pochodzące </t>
  </si>
  <si>
    <t>wymienione</t>
  </si>
  <si>
    <t>rachunki</t>
  </si>
  <si>
    <t>(8+9+10)</t>
  </si>
  <si>
    <t xml:space="preserve">własne </t>
  </si>
  <si>
    <t>z innych</t>
  </si>
  <si>
    <t>w art.5 ust.1</t>
  </si>
  <si>
    <t>jednostek</t>
  </si>
  <si>
    <t>źródeł</t>
  </si>
  <si>
    <t>pkt 2 i 3 u.f.p.</t>
  </si>
  <si>
    <t>oświatowych</t>
  </si>
  <si>
    <t>OGÓŁEM:</t>
  </si>
  <si>
    <t xml:space="preserve"> -</t>
  </si>
  <si>
    <t>*  - łączne koszty finansowe obejmują wydatki majątkowe i wydatki bieżące</t>
  </si>
  <si>
    <t>Zmiany w budżecie miasta Włocławek na 2022 rok</t>
  </si>
  <si>
    <t>Organ - projekt pn. "Latarnicy społeczni obszaru rewitalizacji"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</si>
  <si>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</si>
  <si>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</si>
  <si>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Organ (projekty z grantów Lokalnej Grupy Działania Miasta Włocławek)</t>
  </si>
  <si>
    <t>Organ - projekt pn. "Poprawa infrastruktury kształcenia zawodowego we Włocławku"</t>
  </si>
  <si>
    <t>Organ - projekt pn. "Czym skorupka za młodu - raz jeszcze!"</t>
  </si>
  <si>
    <t>Organ - projekt pn. "Wsparcie osób starszych i kadry świadczącej usługi społeczne w zakresie przeciwdziałania rozprzestrzenianiu się COVID-19, łagodzenia jego skutków na terenie województwa kujawsko - pomorskiego"</t>
  </si>
  <si>
    <t>2059</t>
  </si>
  <si>
    <t>Dodatki mieszkaniowe</t>
  </si>
  <si>
    <t xml:space="preserve">dotacje celowe otrzymane z budżetu państwa na realizację zadań bieżących z zakresu administracji rządowej oraz innych zadań zleconych gminie (związkom gmin, związkom powiatowo-gminnym) ustawami </t>
  </si>
  <si>
    <t>Starostwa powiatowe</t>
  </si>
  <si>
    <t>Wydział Komunikacji</t>
  </si>
  <si>
    <t>zakup usług obejmujących tłumaczenia</t>
  </si>
  <si>
    <t>Wydział Finansów</t>
  </si>
  <si>
    <t>podatek od towarów i usług (VAT)</t>
  </si>
  <si>
    <t>75095</t>
  </si>
  <si>
    <t>Wydział Rewitalizacji - projekt pn. "Latarnicy społeczni obszaru rewitalizacji"</t>
  </si>
  <si>
    <t>stypendia różne</t>
  </si>
  <si>
    <t>składki na ubezpieczenia społeczne</t>
  </si>
  <si>
    <t xml:space="preserve">Wydział Finansów - Projekt pn. "WŁOCŁAWEK - MIASTO NOWYCH MOŻLIWOŚCI. Tutaj mieszkam, pracuję, inwestuję i tu wypoczywam" </t>
  </si>
  <si>
    <t xml:space="preserve">szkolenia pracowników  niebędących członkami korpusu służby cywilnej </t>
  </si>
  <si>
    <t>dodatkowe wynagrodzenie roczne nauczycieli</t>
  </si>
  <si>
    <t>wynagrodzenie osobowe nauczycieli</t>
  </si>
  <si>
    <t>wpłaty na Państwowy Fundusz Rehabilitacji Osób Niepełnosprawnych</t>
  </si>
  <si>
    <t>Placówki kształcenia ustawicznego i centra  kształcenia zawodowego</t>
  </si>
  <si>
    <t>Ośrodki szkolenia, dokształcania i doskonalenia kadr</t>
  </si>
  <si>
    <t>Inne formy kształcenia osobno niewymienione</t>
  </si>
  <si>
    <t>Jednostki oświatowe zbiorczo (projekty z grantów Lokalnej</t>
  </si>
  <si>
    <t>Grupy Działania Miasta Włocławek)</t>
  </si>
  <si>
    <t>Wydział Edukacji - projekt pn. "Poprawa infrastruktury kształcenia zawodowego we Włocławku"</t>
  </si>
  <si>
    <t>Wydział Edukacji - projekt pn. "Czym skorupka za młodu - raz jeszcze!"</t>
  </si>
  <si>
    <t>Jednostki oświatowe zbiorczo - projekt pn. "Czym skorupka za młodu - raz jeszcze!"</t>
  </si>
  <si>
    <t>Jednostki oświatowe zbiorczo - projekt pn."Włocławska Akademia Kariery Zawodowej w Zespole Szkół Elektrycznych"</t>
  </si>
  <si>
    <t>Przeciwdziałanie alkoholizmowi</t>
  </si>
  <si>
    <t>Izby wytrzeźwień</t>
  </si>
  <si>
    <t>Wydział Inwestycji - projekt "Ośrodek wsparcia dla osób w kryzysie"</t>
  </si>
  <si>
    <t>Domy pomocy społecznej</t>
  </si>
  <si>
    <t xml:space="preserve">Dom Pomocy Społecznej ul. Nowomiejska 19 </t>
  </si>
  <si>
    <t>Ośrodki wsparcia</t>
  </si>
  <si>
    <t xml:space="preserve">Dom Pomocy Społecznej przy ul.Nowomiejskiej 19 - </t>
  </si>
  <si>
    <t>Ośrodek Dziennego Pobytu przy ul.Brzeskiej 15</t>
  </si>
  <si>
    <t>Miejski Ośrodek Pomocy Rodzinie - projekt pn. "5 Z"</t>
  </si>
  <si>
    <t xml:space="preserve">Miejski Ośrodek Pomocy Rodzinie - Projekt pn. </t>
  </si>
  <si>
    <t xml:space="preserve">"Reintegracja społeczna mieszkańców Włocławka,  </t>
  </si>
  <si>
    <t>w tym w obszarze rewitalizacji"</t>
  </si>
  <si>
    <t>Rehabilitacja zawodowa i społeczna osób niepełnosprawnych</t>
  </si>
  <si>
    <t>dotacja podmiotowa z budżetu dla jednostek niezaliczanych do sektora finansów publicznych</t>
  </si>
  <si>
    <t>2820</t>
  </si>
  <si>
    <t>dotacja celowa z budżetu na finansowanie lub dofinansowanie zadań zleconych do realizacji stowarzyszeniom</t>
  </si>
  <si>
    <t>Miejska Jadłodajnia "U Świętego Antoniego"</t>
  </si>
  <si>
    <t xml:space="preserve">Miejski Ośrodek Pomocy Rodzinie - projekt pn. </t>
  </si>
  <si>
    <t xml:space="preserve">"Wsparcie osób starszych i kadry świadczącej </t>
  </si>
  <si>
    <t xml:space="preserve">usługi społeczne w zakresie przeciwdziałania </t>
  </si>
  <si>
    <t xml:space="preserve">rozprzestrzenianiu  się COVID-19,łagodzenia jego </t>
  </si>
  <si>
    <t>skutków na terenie województwa kujawsko-pomorskiego"</t>
  </si>
  <si>
    <t>Specjalne ośrodki wychowawcze</t>
  </si>
  <si>
    <t>Kolonie i obozy oraz inne formy wypoczynku dzieci</t>
  </si>
  <si>
    <t>i młodzieży szkolnej, a także szkolenia młodzieży</t>
  </si>
  <si>
    <t>Świadczenia rodzinne, świadczenia z funduszu</t>
  </si>
  <si>
    <t>alimentacyjnego oraz składki na ubezpieczenia emerytalne</t>
  </si>
  <si>
    <t>i rentowe z ubezpieczenia społecznego</t>
  </si>
  <si>
    <t>Miejski Ośrodek Pomocy Rodzinie - placówki wsparcia</t>
  </si>
  <si>
    <t>dziennego</t>
  </si>
  <si>
    <t>Rodziny zastępcze</t>
  </si>
  <si>
    <t>Miejski Ośrodek Pomocy Rodzinie - Zespół ds. pieczy</t>
  </si>
  <si>
    <t>zastępczej</t>
  </si>
  <si>
    <t>Gospodarka odpadami komunalnymi</t>
  </si>
  <si>
    <t>Utrzymanie zieleni w miastach i gminach</t>
  </si>
  <si>
    <t>90095</t>
  </si>
  <si>
    <t>710</t>
  </si>
  <si>
    <t>Działalność usługowa</t>
  </si>
  <si>
    <t>Zadania z zakresu geodezji i kartografii</t>
  </si>
  <si>
    <t>do Zarządzenia NR 24/2022</t>
  </si>
  <si>
    <t>z dnia 31 stycznia 2022 r.</t>
  </si>
  <si>
    <t>Zmiana planu wydatków majątkowych na 2022 rok</t>
  </si>
  <si>
    <t xml:space="preserve">Nazwa zadania inwestycyjnego </t>
  </si>
  <si>
    <t>zadanie</t>
  </si>
  <si>
    <t>OŚWIATA I WYCHOWANIE</t>
  </si>
  <si>
    <t>6057 6059</t>
  </si>
  <si>
    <t>Poprawa infrastruktury kształcenia zawodowego we Włocławku</t>
  </si>
  <si>
    <t>Urząd Miasta /Wydział Edukacji</t>
  </si>
  <si>
    <t>dla jednostek spoza sektora finansów publicznych na 2022 rok</t>
  </si>
  <si>
    <t>Realizacja projektu unijnego  "Zawodowcy z Włocławka"- podniesienie jakości nauczania i zwiększenie szans na zatrudnienie uczniów ZSS we Włocławku"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</si>
  <si>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</si>
  <si>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</si>
  <si>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</si>
  <si>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</si>
  <si>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Wymiana źródeł ciepła zasilanych paliwami stałymi - program dla osób fizycznych (dotacja na inwestycje)</t>
  </si>
  <si>
    <t xml:space="preserve">Zadania w zakresie kultury fizycznej - realizacja projektu pn. "WŁOCŁAWEK - MIASTO NOWYCH MOŻLIWOŚCI. Tutaj mieszkam, pracuję, inwestuję i tu wypoczywam" </t>
  </si>
  <si>
    <t>Akademicka Szkoła Podstawowa Mistrzostwa Sportowego Nr 1          im. Obrońców Wisły 1920 roku we Włocławku</t>
  </si>
  <si>
    <t>Branżowa Szkoła I Stopnia (Stowarzyszenie Szkoła dla Włocławka)</t>
  </si>
  <si>
    <t>Niepubliczna Poradania Psychologiczno - Pedagogiczna "Centrum Diagnozy, Terapii i Wspomagania Rozwoju" (Elżbieta Złowodzka Jetter)</t>
  </si>
  <si>
    <t xml:space="preserve"> dochodów i wydatków wydzielonych rachunków dochodów oświatowych jednostek budżetowych na 2022 rok</t>
  </si>
  <si>
    <t xml:space="preserve">Szkoły artystyczne </t>
  </si>
  <si>
    <t>10.</t>
  </si>
  <si>
    <t xml:space="preserve">Inne formy kształcenia osobno niewymienione </t>
  </si>
  <si>
    <t>11.</t>
  </si>
  <si>
    <t xml:space="preserve">i młodzieży szkolnej, a także szkolenia młodzieży </t>
  </si>
  <si>
    <t xml:space="preserve">Wydatki na zadania w zakresie ochrony środowiska </t>
  </si>
  <si>
    <t>i gospodarki wodnej na 2022 rok finansowane z wpływów z tytułu opłat i kar</t>
  </si>
  <si>
    <t>za korzystanie ze środowiska</t>
  </si>
  <si>
    <t>Kwota</t>
  </si>
  <si>
    <t>Zwalczanie owadów (meszek i komarów)</t>
  </si>
  <si>
    <t>Dofinansowanie wyjazdów dzieci i młodzieży w ramach "Zielonych szkół"</t>
  </si>
  <si>
    <t xml:space="preserve">Utrzymanie zieleni </t>
  </si>
  <si>
    <t>Wydatki z zakresu ochrony środowiska (w tym: edukacja ekologiczna, opracowania, opinie i ekspertyzy)</t>
  </si>
  <si>
    <t>Dotacje celowe na dofinansowanie kosztów utylizacji wyrobów zawierających azbest</t>
  </si>
  <si>
    <t>Dotacje celowe na dofinansowanie wymiany źródeł ciepła zasilanych paliwami stałymi - program dla osób fizycznych</t>
  </si>
  <si>
    <t>Dotacje celowe na dofinansowanie kosztów wymiany źródeł ciepła zasilanych paliwami stałymi w budynkach wielorodzinnych</t>
  </si>
  <si>
    <t>Załącznik Nr 3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</si>
  <si>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</si>
  <si>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</si>
  <si>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</si>
  <si>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</si>
  <si>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</si>
  <si>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2022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</si>
  <si>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</si>
  <si>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</si>
  <si>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</si>
  <si>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</si>
  <si>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</si>
  <si>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</si>
  <si>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</si>
  <si>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</si>
  <si>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</si>
  <si>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</si>
  <si>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</si>
  <si>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</si>
  <si>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</si>
  <si>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</si>
  <si>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</si>
  <si>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1</t>
  </si>
  <si>
    <t>REGIONALNY PROGRAM OPERACYJNY WOJEWÓDZTWA KUJAWSKO - POMORSKIEGO</t>
  </si>
  <si>
    <t>1.5</t>
  </si>
  <si>
    <t>"Latarnicy społeczni obszaru rewitalizacji"</t>
  </si>
  <si>
    <t>w tym: /Urząd Miasta/</t>
  </si>
  <si>
    <t xml:space="preserve">dz. 750 </t>
  </si>
  <si>
    <t>rozdz. 75095</t>
  </si>
  <si>
    <t>1.10</t>
  </si>
  <si>
    <t>"Poprawa infrastruktury kształcenia zawodowego we Włocławku"</t>
  </si>
  <si>
    <t>dz. 801</t>
  </si>
  <si>
    <t>rozdz. 80195</t>
  </si>
  <si>
    <t>1.20</t>
  </si>
  <si>
    <t>Wsparcie osób starszych i kadry świadczącej usługi społeczne w zakresie przeciwdziałania rozprzestrzenianiu się COVID-19, łagodzenia jego skutków na terenie województwa kujawsko-pomorskiego</t>
  </si>
  <si>
    <t>w tym: /Miejski Ośrodek Pomocy Rodzinie/</t>
  </si>
  <si>
    <t>dz.853</t>
  </si>
  <si>
    <t>rozdz. 85395</t>
  </si>
  <si>
    <t>1.21</t>
  </si>
  <si>
    <t>"Czym skorupka za młodu - raz jeszcze"</t>
  </si>
  <si>
    <t>w tym:  /Urząd Miasta, Jednostki oświatowe zbiorczo/</t>
  </si>
  <si>
    <t>1.22</t>
  </si>
  <si>
    <t>Kuźnia uśmiechów</t>
  </si>
  <si>
    <t>w tym: /Szkoła Podstawowa 23/</t>
  </si>
  <si>
    <t>1.23</t>
  </si>
  <si>
    <t>Uśmiechy pasji SP - 23</t>
  </si>
  <si>
    <t>1.24</t>
  </si>
  <si>
    <t>Młodzieżowy klub filmowca</t>
  </si>
  <si>
    <t>w tym: /III Liceum Ogólnokształcące/</t>
  </si>
  <si>
    <t>1.25</t>
  </si>
  <si>
    <t>Piwnica literacka u Konopnickiej</t>
  </si>
  <si>
    <t>1.26</t>
  </si>
  <si>
    <t>Klub młodego filmowca</t>
  </si>
  <si>
    <t>w tym: /Zespół Szkół Technicznych/</t>
  </si>
  <si>
    <t>* środki własne jst, współfinansowanie z budżetu państwa oraz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</si>
</sst>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u/>
      <sz val="6"/>
      <name val="Arial CE"/>
      <charset val="238"/>
    </font>
    <font>
      <sz val="8"/>
      <color theme="1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9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8"/>
      <name val="Arial CE"/>
      <family val="2"/>
      <charset val="238"/>
    </font>
    <font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3" fillId="0" borderId="0"/>
    <xf numFmtId="43" fontId="22" fillId="0" borderId="0" applyFont="0" applyFill="0" applyBorder="0" applyAlignment="0" applyProtection="0"/>
    <xf numFmtId="0" fontId="26" fillId="0" borderId="0"/>
    <xf numFmtId="0" fontId="14" fillId="0" borderId="0"/>
  </cellStyleXfs>
  <cellXfs count="444"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0" fillId="0" borderId="0" xfId="0" applyFont="1"/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7" fillId="0" borderId="9" xfId="0" applyFont="1" applyBorder="1"/>
    <xf numFmtId="4" fontId="7" fillId="0" borderId="10" xfId="0" applyNumberFormat="1" applyFont="1" applyBorder="1"/>
    <xf numFmtId="0" fontId="7" fillId="0" borderId="11" xfId="0" applyFont="1" applyBorder="1"/>
    <xf numFmtId="4" fontId="7" fillId="0" borderId="12" xfId="0" applyNumberFormat="1" applyFont="1" applyBorder="1"/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49" fontId="7" fillId="0" borderId="3" xfId="0" applyNumberFormat="1" applyFont="1" applyBorder="1" applyAlignment="1">
      <alignment horizontal="right"/>
    </xf>
    <xf numFmtId="3" fontId="7" fillId="0" borderId="4" xfId="0" applyNumberFormat="1" applyFont="1" applyBorder="1"/>
    <xf numFmtId="4" fontId="7" fillId="0" borderId="1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7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3" fontId="2" fillId="0" borderId="7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6" xfId="0" applyNumberFormat="1" applyFont="1" applyBorder="1"/>
    <xf numFmtId="0" fontId="2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4" fontId="1" fillId="0" borderId="6" xfId="0" applyNumberFormat="1" applyFont="1" applyBorder="1"/>
    <xf numFmtId="3" fontId="1" fillId="0" borderId="7" xfId="0" applyNumberFormat="1" applyFont="1" applyBorder="1"/>
    <xf numFmtId="4" fontId="7" fillId="0" borderId="3" xfId="0" applyNumberFormat="1" applyFont="1" applyBorder="1"/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10" fillId="0" borderId="6" xfId="0" applyFont="1" applyBorder="1"/>
    <xf numFmtId="49" fontId="10" fillId="0" borderId="6" xfId="0" applyNumberFormat="1" applyFont="1" applyBorder="1" applyAlignment="1">
      <alignment horizontal="right"/>
    </xf>
    <xf numFmtId="0" fontId="10" fillId="0" borderId="7" xfId="0" applyFont="1" applyBorder="1"/>
    <xf numFmtId="0" fontId="10" fillId="0" borderId="0" xfId="0" applyFont="1" applyAlignment="1">
      <alignment horizontal="right"/>
    </xf>
    <xf numFmtId="3" fontId="4" fillId="0" borderId="0" xfId="1" applyNumberFormat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4" fillId="0" borderId="3" xfId="0" applyFont="1" applyBorder="1"/>
    <xf numFmtId="0" fontId="6" fillId="0" borderId="0" xfId="0" applyFont="1" applyAlignment="1">
      <alignment horizontal="centerContinuous" vertical="center" wrapText="1"/>
    </xf>
    <xf numFmtId="0" fontId="13" fillId="0" borderId="18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/>
    <xf numFmtId="0" fontId="13" fillId="0" borderId="0" xfId="0" applyFont="1"/>
    <xf numFmtId="0" fontId="1" fillId="0" borderId="7" xfId="0" applyFont="1" applyBorder="1"/>
    <xf numFmtId="49" fontId="2" fillId="0" borderId="3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12" fillId="0" borderId="0" xfId="0" applyFont="1"/>
    <xf numFmtId="4" fontId="1" fillId="0" borderId="14" xfId="0" applyNumberFormat="1" applyFont="1" applyBorder="1"/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7" fillId="0" borderId="18" xfId="0" applyFont="1" applyBorder="1" applyAlignment="1">
      <alignment vertical="center"/>
    </xf>
    <xf numFmtId="0" fontId="18" fillId="0" borderId="18" xfId="0" applyFont="1" applyBorder="1" applyAlignment="1">
      <alignment horizontal="left" vertical="center"/>
    </xf>
    <xf numFmtId="4" fontId="17" fillId="0" borderId="18" xfId="0" applyNumberFormat="1" applyFont="1" applyBorder="1"/>
    <xf numFmtId="0" fontId="19" fillId="0" borderId="0" xfId="0" applyFont="1"/>
    <xf numFmtId="0" fontId="17" fillId="0" borderId="18" xfId="0" applyFont="1" applyBorder="1" applyAlignment="1">
      <alignment vertical="top"/>
    </xf>
    <xf numFmtId="0" fontId="17" fillId="0" borderId="16" xfId="0" applyFont="1" applyBorder="1" applyAlignment="1">
      <alignment vertical="top" wrapText="1"/>
    </xf>
    <xf numFmtId="0" fontId="17" fillId="0" borderId="18" xfId="0" applyFont="1" applyBorder="1"/>
    <xf numFmtId="0" fontId="17" fillId="0" borderId="7" xfId="0" applyFont="1" applyBorder="1"/>
    <xf numFmtId="4" fontId="17" fillId="0" borderId="6" xfId="0" applyNumberFormat="1" applyFont="1" applyBorder="1"/>
    <xf numFmtId="0" fontId="17" fillId="0" borderId="1" xfId="0" applyFont="1" applyBorder="1" applyAlignment="1">
      <alignment horizontal="right" vertical="center"/>
    </xf>
    <xf numFmtId="0" fontId="17" fillId="0" borderId="25" xfId="0" applyFont="1" applyBorder="1" applyAlignment="1">
      <alignment horizontal="right" vertical="center"/>
    </xf>
    <xf numFmtId="0" fontId="17" fillId="0" borderId="16" xfId="0" applyFont="1" applyBorder="1" applyAlignment="1">
      <alignment wrapText="1"/>
    </xf>
    <xf numFmtId="0" fontId="17" fillId="0" borderId="6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7" fillId="0" borderId="7" xfId="0" applyFont="1" applyBorder="1" applyAlignment="1">
      <alignment wrapText="1"/>
    </xf>
    <xf numFmtId="4" fontId="17" fillId="0" borderId="18" xfId="0" applyNumberFormat="1" applyFont="1" applyBorder="1" applyAlignment="1">
      <alignment vertical="center"/>
    </xf>
    <xf numFmtId="0" fontId="17" fillId="0" borderId="16" xfId="0" applyFont="1" applyBorder="1"/>
    <xf numFmtId="0" fontId="17" fillId="0" borderId="2" xfId="0" applyFont="1" applyBorder="1"/>
    <xf numFmtId="0" fontId="17" fillId="0" borderId="24" xfId="0" applyFont="1" applyBorder="1"/>
    <xf numFmtId="0" fontId="17" fillId="0" borderId="25" xfId="0" applyFont="1" applyBorder="1"/>
    <xf numFmtId="0" fontId="12" fillId="0" borderId="23" xfId="0" applyFont="1" applyBorder="1" applyAlignment="1">
      <alignment vertical="center" wrapText="1"/>
    </xf>
    <xf numFmtId="4" fontId="17" fillId="0" borderId="15" xfId="0" applyNumberFormat="1" applyFont="1" applyBorder="1"/>
    <xf numFmtId="0" fontId="17" fillId="0" borderId="4" xfId="0" applyFont="1" applyBorder="1"/>
    <xf numFmtId="0" fontId="17" fillId="0" borderId="0" xfId="0" applyFont="1"/>
    <xf numFmtId="0" fontId="17" fillId="0" borderId="5" xfId="0" applyFont="1" applyBorder="1"/>
    <xf numFmtId="0" fontId="12" fillId="0" borderId="26" xfId="0" applyFont="1" applyBorder="1" applyAlignment="1">
      <alignment horizontal="left" wrapText="1"/>
    </xf>
    <xf numFmtId="4" fontId="17" fillId="0" borderId="27" xfId="0" applyNumberFormat="1" applyFont="1" applyBorder="1"/>
    <xf numFmtId="0" fontId="20" fillId="0" borderId="0" xfId="0" applyFont="1"/>
    <xf numFmtId="0" fontId="12" fillId="0" borderId="26" xfId="0" applyFont="1" applyBorder="1" applyAlignment="1">
      <alignment horizontal="left" vertical="center" wrapText="1"/>
    </xf>
    <xf numFmtId="0" fontId="17" fillId="0" borderId="22" xfId="0" applyFont="1" applyBorder="1"/>
    <xf numFmtId="0" fontId="17" fillId="0" borderId="8" xfId="0" applyFont="1" applyBorder="1"/>
    <xf numFmtId="4" fontId="17" fillId="0" borderId="29" xfId="0" applyNumberFormat="1" applyFont="1" applyBorder="1"/>
    <xf numFmtId="0" fontId="12" fillId="0" borderId="13" xfId="0" applyFont="1" applyBorder="1" applyAlignment="1">
      <alignment horizontal="left" wrapText="1"/>
    </xf>
    <xf numFmtId="4" fontId="17" fillId="0" borderId="14" xfId="0" applyNumberFormat="1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26" xfId="0" applyFont="1" applyBorder="1"/>
    <xf numFmtId="0" fontId="12" fillId="0" borderId="7" xfId="0" applyFont="1" applyBorder="1" applyAlignment="1">
      <alignment horizontal="left" wrapText="1"/>
    </xf>
    <xf numFmtId="0" fontId="12" fillId="0" borderId="23" xfId="0" applyFont="1" applyBorder="1" applyAlignment="1">
      <alignment horizontal="left" vertical="center" wrapText="1"/>
    </xf>
    <xf numFmtId="0" fontId="12" fillId="0" borderId="22" xfId="0" applyFont="1" applyBorder="1"/>
    <xf numFmtId="0" fontId="12" fillId="0" borderId="2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4" fontId="17" fillId="0" borderId="21" xfId="0" applyNumberFormat="1" applyFont="1" applyBorder="1"/>
    <xf numFmtId="0" fontId="17" fillId="0" borderId="19" xfId="0" applyFont="1" applyBorder="1"/>
    <xf numFmtId="0" fontId="17" fillId="0" borderId="17" xfId="0" applyFont="1" applyBorder="1"/>
    <xf numFmtId="0" fontId="12" fillId="0" borderId="16" xfId="0" applyFont="1" applyBorder="1" applyAlignment="1">
      <alignment horizontal="left" vertical="center" wrapText="1"/>
    </xf>
    <xf numFmtId="0" fontId="21" fillId="0" borderId="23" xfId="0" applyFont="1" applyBorder="1"/>
    <xf numFmtId="0" fontId="21" fillId="0" borderId="13" xfId="0" applyFont="1" applyBorder="1"/>
    <xf numFmtId="0" fontId="21" fillId="0" borderId="26" xfId="0" applyFont="1" applyBorder="1"/>
    <xf numFmtId="0" fontId="12" fillId="0" borderId="15" xfId="0" applyFont="1" applyBorder="1" applyAlignment="1">
      <alignment horizontal="left" wrapText="1"/>
    </xf>
    <xf numFmtId="0" fontId="12" fillId="0" borderId="13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top" wrapText="1"/>
    </xf>
    <xf numFmtId="0" fontId="12" fillId="0" borderId="23" xfId="0" applyFont="1" applyBorder="1" applyAlignment="1">
      <alignment horizontal="left" wrapText="1"/>
    </xf>
    <xf numFmtId="0" fontId="17" fillId="0" borderId="6" xfId="0" applyFont="1" applyBorder="1"/>
    <xf numFmtId="0" fontId="12" fillId="0" borderId="16" xfId="0" applyFont="1" applyBorder="1" applyAlignment="1">
      <alignment vertical="top" wrapText="1"/>
    </xf>
    <xf numFmtId="0" fontId="17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 applyAlignment="1">
      <alignment horizontal="left" vertical="center" indent="2"/>
    </xf>
    <xf numFmtId="0" fontId="14" fillId="0" borderId="3" xfId="0" applyFont="1" applyBorder="1" applyAlignment="1">
      <alignment horizontal="left" vertical="center" indent="2"/>
    </xf>
    <xf numFmtId="0" fontId="14" fillId="0" borderId="3" xfId="0" applyFont="1" applyBorder="1" applyAlignment="1">
      <alignment vertical="top"/>
    </xf>
    <xf numFmtId="0" fontId="14" fillId="0" borderId="3" xfId="0" applyFont="1" applyBorder="1" applyAlignment="1">
      <alignment horizontal="left" vertical="top" wrapText="1" indent="2"/>
    </xf>
    <xf numFmtId="0" fontId="14" fillId="0" borderId="6" xfId="0" applyFont="1" applyBorder="1" applyAlignment="1">
      <alignment vertical="top"/>
    </xf>
    <xf numFmtId="0" fontId="11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left" vertical="center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vertical="center" indent="2"/>
    </xf>
    <xf numFmtId="0" fontId="1" fillId="0" borderId="0" xfId="0" applyFont="1"/>
    <xf numFmtId="0" fontId="8" fillId="3" borderId="18" xfId="0" applyFont="1" applyFill="1" applyBorder="1" applyAlignment="1">
      <alignment horizontal="center" vertical="center"/>
    </xf>
    <xf numFmtId="0" fontId="23" fillId="0" borderId="0" xfId="0" applyFont="1"/>
    <xf numFmtId="0" fontId="4" fillId="0" borderId="0" xfId="0" applyFont="1" applyAlignment="1">
      <alignment vertical="center"/>
    </xf>
    <xf numFmtId="0" fontId="12" fillId="0" borderId="1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17" fillId="0" borderId="1" xfId="0" applyFont="1" applyBorder="1" applyAlignment="1">
      <alignment vertical="top"/>
    </xf>
    <xf numFmtId="4" fontId="1" fillId="0" borderId="1" xfId="0" applyNumberFormat="1" applyFont="1" applyBorder="1"/>
    <xf numFmtId="49" fontId="1" fillId="0" borderId="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right"/>
    </xf>
    <xf numFmtId="4" fontId="2" fillId="0" borderId="14" xfId="0" applyNumberFormat="1" applyFont="1" applyBorder="1"/>
    <xf numFmtId="0" fontId="1" fillId="0" borderId="3" xfId="0" applyFont="1" applyBorder="1" applyAlignment="1">
      <alignment horizontal="right" vertical="top"/>
    </xf>
    <xf numFmtId="0" fontId="1" fillId="0" borderId="7" xfId="0" applyFont="1" applyBorder="1" applyAlignment="1">
      <alignment horizontal="left"/>
    </xf>
    <xf numFmtId="0" fontId="1" fillId="0" borderId="6" xfId="2" applyNumberFormat="1" applyFont="1" applyBorder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4" fontId="28" fillId="0" borderId="18" xfId="0" applyNumberFormat="1" applyFont="1" applyBorder="1" applyAlignment="1">
      <alignment horizontal="right" vertical="center" wrapText="1"/>
    </xf>
    <xf numFmtId="0" fontId="25" fillId="0" borderId="3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1" fontId="25" fillId="0" borderId="1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3" fontId="32" fillId="0" borderId="1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9" fontId="2" fillId="0" borderId="6" xfId="0" applyNumberFormat="1" applyFont="1" applyBorder="1" applyAlignment="1">
      <alignment horizontal="right" vertical="top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" fontId="1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wrapText="1"/>
    </xf>
    <xf numFmtId="0" fontId="33" fillId="0" borderId="0" xfId="0" applyFont="1"/>
    <xf numFmtId="0" fontId="1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1" fillId="0" borderId="31" xfId="0" applyFont="1" applyBorder="1"/>
    <xf numFmtId="0" fontId="2" fillId="0" borderId="6" xfId="0" applyFont="1" applyBorder="1" applyAlignment="1">
      <alignment horizontal="right" vertical="top"/>
    </xf>
    <xf numFmtId="0" fontId="2" fillId="0" borderId="6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25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0" borderId="0" xfId="0" applyFont="1" applyAlignment="1">
      <alignment horizontal="center"/>
    </xf>
    <xf numFmtId="0" fontId="2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16" fillId="0" borderId="3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4" fontId="7" fillId="0" borderId="18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4" fontId="23" fillId="0" borderId="0" xfId="0" applyNumberFormat="1" applyFont="1"/>
    <xf numFmtId="0" fontId="17" fillId="0" borderId="7" xfId="0" applyFont="1" applyBorder="1" applyAlignment="1">
      <alignment vertical="center" wrapText="1"/>
    </xf>
    <xf numFmtId="0" fontId="17" fillId="0" borderId="25" xfId="0" applyFont="1" applyBorder="1" applyAlignment="1">
      <alignment vertical="top"/>
    </xf>
    <xf numFmtId="0" fontId="12" fillId="0" borderId="13" xfId="0" applyFont="1" applyBorder="1"/>
    <xf numFmtId="0" fontId="12" fillId="0" borderId="32" xfId="0" applyFont="1" applyBorder="1"/>
    <xf numFmtId="4" fontId="17" fillId="0" borderId="33" xfId="0" applyNumberFormat="1" applyFont="1" applyBorder="1"/>
    <xf numFmtId="0" fontId="12" fillId="0" borderId="26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center" wrapText="1"/>
    </xf>
    <xf numFmtId="0" fontId="21" fillId="0" borderId="16" xfId="0" applyFont="1" applyBorder="1"/>
    <xf numFmtId="0" fontId="12" fillId="0" borderId="27" xfId="0" applyFont="1" applyBorder="1" applyAlignment="1">
      <alignment horizontal="left" vertical="center" wrapText="1"/>
    </xf>
    <xf numFmtId="0" fontId="12" fillId="0" borderId="23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2" fillId="0" borderId="18" xfId="0" applyFont="1" applyBorder="1" applyAlignment="1">
      <alignment horizontal="right" vertical="top"/>
    </xf>
    <xf numFmtId="0" fontId="12" fillId="0" borderId="18" xfId="0" applyFont="1" applyBorder="1" applyAlignment="1">
      <alignment vertical="top"/>
    </xf>
    <xf numFmtId="0" fontId="12" fillId="0" borderId="18" xfId="0" applyFont="1" applyBorder="1" applyAlignment="1">
      <alignment vertical="top" wrapText="1"/>
    </xf>
    <xf numFmtId="4" fontId="12" fillId="0" borderId="18" xfId="0" applyNumberFormat="1" applyFont="1" applyBorder="1" applyAlignment="1">
      <alignment vertical="center"/>
    </xf>
    <xf numFmtId="0" fontId="12" fillId="0" borderId="6" xfId="0" applyFont="1" applyBorder="1" applyAlignment="1">
      <alignment vertical="top" wrapText="1"/>
    </xf>
    <xf numFmtId="0" fontId="35" fillId="0" borderId="0" xfId="0" applyFont="1"/>
    <xf numFmtId="0" fontId="12" fillId="0" borderId="1" xfId="0" applyFont="1" applyBorder="1" applyAlignment="1">
      <alignment horizontal="right" vertical="top"/>
    </xf>
    <xf numFmtId="4" fontId="12" fillId="0" borderId="1" xfId="0" applyNumberFormat="1" applyFont="1" applyBorder="1" applyAlignment="1">
      <alignment vertical="center"/>
    </xf>
    <xf numFmtId="0" fontId="12" fillId="0" borderId="20" xfId="0" applyFont="1" applyBorder="1" applyAlignment="1">
      <alignment horizontal="right" vertical="top"/>
    </xf>
    <xf numFmtId="0" fontId="12" fillId="0" borderId="20" xfId="0" applyFont="1" applyBorder="1" applyAlignment="1">
      <alignment vertical="top"/>
    </xf>
    <xf numFmtId="4" fontId="12" fillId="0" borderId="20" xfId="0" applyNumberFormat="1" applyFont="1" applyBorder="1" applyAlignment="1">
      <alignment horizontal="right" vertical="center"/>
    </xf>
    <xf numFmtId="4" fontId="31" fillId="0" borderId="18" xfId="0" applyNumberFormat="1" applyFont="1" applyBorder="1" applyAlignment="1">
      <alignment horizontal="right" vertical="center"/>
    </xf>
    <xf numFmtId="0" fontId="24" fillId="0" borderId="0" xfId="0" applyFont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8" xfId="0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31" fillId="0" borderId="16" xfId="0" applyFont="1" applyBorder="1" applyAlignment="1">
      <alignment horizontal="centerContinuous" vertical="center"/>
    </xf>
    <xf numFmtId="0" fontId="31" fillId="0" borderId="19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36" fillId="0" borderId="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top" wrapText="1"/>
    </xf>
    <xf numFmtId="0" fontId="36" fillId="0" borderId="16" xfId="1" applyFont="1" applyBorder="1" applyAlignment="1">
      <alignment horizontal="centerContinuous" vertical="center"/>
    </xf>
    <xf numFmtId="0" fontId="36" fillId="0" borderId="17" xfId="1" applyFont="1" applyBorder="1" applyAlignment="1">
      <alignment horizontal="centerContinuous" vertical="center"/>
    </xf>
    <xf numFmtId="0" fontId="36" fillId="0" borderId="19" xfId="1" applyFont="1" applyBorder="1" applyAlignment="1">
      <alignment horizontal="centerContinuous" vertical="center"/>
    </xf>
    <xf numFmtId="0" fontId="36" fillId="0" borderId="3" xfId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/>
    </xf>
    <xf numFmtId="0" fontId="37" fillId="0" borderId="6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38" fillId="0" borderId="18" xfId="1" applyFont="1" applyBorder="1" applyAlignment="1">
      <alignment horizontal="center" vertical="center"/>
    </xf>
    <xf numFmtId="0" fontId="38" fillId="0" borderId="1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8" xfId="1" applyFont="1" applyBorder="1" applyAlignment="1">
      <alignment vertical="center"/>
    </xf>
    <xf numFmtId="4" fontId="36" fillId="0" borderId="17" xfId="1" applyNumberFormat="1" applyFont="1" applyBorder="1" applyAlignment="1">
      <alignment horizontal="center" vertical="center"/>
    </xf>
    <xf numFmtId="4" fontId="36" fillId="0" borderId="18" xfId="1" applyNumberFormat="1" applyFont="1" applyBorder="1" applyAlignment="1">
      <alignment vertical="center"/>
    </xf>
    <xf numFmtId="4" fontId="36" fillId="0" borderId="17" xfId="1" applyNumberFormat="1" applyFont="1" applyBorder="1" applyAlignment="1">
      <alignment vertical="center"/>
    </xf>
    <xf numFmtId="4" fontId="36" fillId="0" borderId="0" xfId="1" applyNumberFormat="1" applyFont="1"/>
    <xf numFmtId="0" fontId="36" fillId="0" borderId="0" xfId="1" applyFont="1"/>
    <xf numFmtId="0" fontId="11" fillId="0" borderId="3" xfId="1" applyFont="1" applyBorder="1" applyAlignment="1">
      <alignment horizontal="center" vertical="center"/>
    </xf>
    <xf numFmtId="3" fontId="36" fillId="0" borderId="0" xfId="1" applyNumberFormat="1" applyFont="1"/>
    <xf numFmtId="49" fontId="36" fillId="0" borderId="1" xfId="1" applyNumberFormat="1" applyFont="1" applyBorder="1" applyAlignment="1">
      <alignment horizontal="center" vertical="center"/>
    </xf>
    <xf numFmtId="0" fontId="36" fillId="0" borderId="35" xfId="1" applyFont="1" applyBorder="1" applyAlignment="1">
      <alignment vertical="center" wrapText="1"/>
    </xf>
    <xf numFmtId="4" fontId="11" fillId="0" borderId="36" xfId="0" applyNumberFormat="1" applyFont="1" applyBorder="1" applyAlignment="1">
      <alignment horizontal="center" vertical="center"/>
    </xf>
    <xf numFmtId="4" fontId="36" fillId="0" borderId="36" xfId="0" applyNumberFormat="1" applyFont="1" applyBorder="1" applyAlignment="1">
      <alignment horizontal="right" vertical="center"/>
    </xf>
    <xf numFmtId="49" fontId="4" fillId="0" borderId="3" xfId="1" applyNumberFormat="1" applyFont="1" applyBorder="1" applyAlignment="1">
      <alignment horizontal="center" vertical="center"/>
    </xf>
    <xf numFmtId="0" fontId="36" fillId="2" borderId="20" xfId="1" applyFont="1" applyFill="1" applyBorder="1" applyAlignment="1">
      <alignment vertical="center"/>
    </xf>
    <xf numFmtId="0" fontId="4" fillId="0" borderId="37" xfId="1" applyFont="1" applyBorder="1" applyAlignment="1">
      <alignment horizontal="center"/>
    </xf>
    <xf numFmtId="4" fontId="4" fillId="0" borderId="37" xfId="1" applyNumberFormat="1" applyFont="1" applyBorder="1"/>
    <xf numFmtId="4" fontId="4" fillId="0" borderId="38" xfId="1" applyNumberFormat="1" applyFont="1" applyBorder="1"/>
    <xf numFmtId="0" fontId="4" fillId="0" borderId="39" xfId="1" applyFont="1" applyBorder="1" applyAlignment="1">
      <alignment horizontal="center" vertical="center"/>
    </xf>
    <xf numFmtId="0" fontId="4" fillId="2" borderId="39" xfId="1" applyFont="1" applyFill="1" applyBorder="1"/>
    <xf numFmtId="0" fontId="4" fillId="0" borderId="40" xfId="1" applyFont="1" applyBorder="1" applyAlignment="1">
      <alignment horizontal="center"/>
    </xf>
    <xf numFmtId="4" fontId="4" fillId="0" borderId="40" xfId="1" applyNumberFormat="1" applyFont="1" applyBorder="1"/>
    <xf numFmtId="4" fontId="4" fillId="0" borderId="41" xfId="1" applyNumberFormat="1" applyFont="1" applyBorder="1"/>
    <xf numFmtId="0" fontId="4" fillId="0" borderId="39" xfId="1" applyFont="1" applyBorder="1" applyAlignment="1">
      <alignment horizontal="center"/>
    </xf>
    <xf numFmtId="4" fontId="4" fillId="0" borderId="39" xfId="1" applyNumberFormat="1" applyFont="1" applyBorder="1"/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4" fontId="4" fillId="0" borderId="34" xfId="1" applyNumberFormat="1" applyFont="1" applyBorder="1"/>
    <xf numFmtId="4" fontId="4" fillId="0" borderId="6" xfId="1" applyNumberFormat="1" applyFont="1" applyBorder="1"/>
    <xf numFmtId="4" fontId="4" fillId="0" borderId="42" xfId="1" applyNumberFormat="1" applyFont="1" applyBorder="1"/>
    <xf numFmtId="49" fontId="4" fillId="0" borderId="20" xfId="1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4" fillId="0" borderId="39" xfId="1" applyFont="1" applyBorder="1" applyAlignment="1">
      <alignment horizontal="center" vertical="top"/>
    </xf>
    <xf numFmtId="0" fontId="4" fillId="0" borderId="21" xfId="1" applyFont="1" applyBorder="1" applyAlignment="1">
      <alignment vertical="top" wrapText="1"/>
    </xf>
    <xf numFmtId="4" fontId="4" fillId="0" borderId="39" xfId="1" applyNumberFormat="1" applyFont="1" applyBorder="1" applyAlignment="1">
      <alignment horizontal="center"/>
    </xf>
    <xf numFmtId="4" fontId="4" fillId="0" borderId="45" xfId="1" applyNumberFormat="1" applyFont="1" applyBorder="1"/>
    <xf numFmtId="0" fontId="20" fillId="0" borderId="0" xfId="1" applyFont="1"/>
    <xf numFmtId="0" fontId="4" fillId="0" borderId="34" xfId="1" applyFont="1" applyBorder="1" applyAlignment="1">
      <alignment horizontal="center" vertical="center"/>
    </xf>
    <xf numFmtId="4" fontId="4" fillId="0" borderId="34" xfId="1" applyNumberFormat="1" applyFont="1" applyBorder="1" applyAlignment="1">
      <alignment horizontal="center"/>
    </xf>
    <xf numFmtId="0" fontId="36" fillId="0" borderId="3" xfId="1" quotePrefix="1" applyFont="1" applyBorder="1" applyAlignment="1">
      <alignment wrapText="1"/>
    </xf>
    <xf numFmtId="4" fontId="4" fillId="0" borderId="4" xfId="1" applyNumberFormat="1" applyFont="1" applyBorder="1" applyAlignment="1">
      <alignment horizontal="center"/>
    </xf>
    <xf numFmtId="4" fontId="4" fillId="0" borderId="5" xfId="1" applyNumberFormat="1" applyFont="1" applyBorder="1"/>
    <xf numFmtId="0" fontId="39" fillId="2" borderId="39" xfId="1" applyFont="1" applyFill="1" applyBorder="1" applyAlignment="1">
      <alignment vertical="top" wrapText="1"/>
    </xf>
    <xf numFmtId="4" fontId="4" fillId="0" borderId="46" xfId="1" applyNumberFormat="1" applyFont="1" applyBorder="1" applyAlignment="1">
      <alignment horizontal="center"/>
    </xf>
    <xf numFmtId="0" fontId="4" fillId="2" borderId="39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4" fontId="4" fillId="0" borderId="47" xfId="1" applyNumberFormat="1" applyFont="1" applyBorder="1"/>
    <xf numFmtId="4" fontId="4" fillId="0" borderId="48" xfId="1" applyNumberFormat="1" applyFont="1" applyBorder="1"/>
    <xf numFmtId="0" fontId="4" fillId="2" borderId="4" xfId="1" applyFont="1" applyFill="1" applyBorder="1" applyAlignment="1">
      <alignment horizontal="center"/>
    </xf>
    <xf numFmtId="0" fontId="4" fillId="2" borderId="21" xfId="1" applyFont="1" applyFill="1" applyBorder="1" applyAlignment="1">
      <alignment vertical="top" wrapText="1"/>
    </xf>
    <xf numFmtId="0" fontId="4" fillId="2" borderId="46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0" fontId="36" fillId="0" borderId="3" xfId="1" applyFont="1" applyBorder="1" applyAlignment="1">
      <alignment vertical="center"/>
    </xf>
    <xf numFmtId="49" fontId="4" fillId="0" borderId="39" xfId="1" applyNumberFormat="1" applyFont="1" applyBorder="1" applyAlignment="1">
      <alignment horizontal="center" vertical="center"/>
    </xf>
    <xf numFmtId="49" fontId="4" fillId="0" borderId="34" xfId="1" applyNumberFormat="1" applyFont="1" applyBorder="1" applyAlignment="1">
      <alignment horizontal="center" vertical="center"/>
    </xf>
    <xf numFmtId="0" fontId="36" fillId="0" borderId="20" xfId="1" applyFont="1" applyBorder="1" applyAlignment="1">
      <alignment vertical="center"/>
    </xf>
    <xf numFmtId="4" fontId="4" fillId="0" borderId="49" xfId="1" applyNumberFormat="1" applyFont="1" applyBorder="1" applyAlignment="1">
      <alignment horizontal="center"/>
    </xf>
    <xf numFmtId="0" fontId="4" fillId="0" borderId="39" xfId="1" applyFont="1" applyBorder="1" applyAlignment="1">
      <alignment vertical="top" wrapText="1"/>
    </xf>
    <xf numFmtId="49" fontId="4" fillId="0" borderId="6" xfId="1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/>
    </xf>
    <xf numFmtId="4" fontId="4" fillId="0" borderId="22" xfId="1" applyNumberFormat="1" applyFont="1" applyBorder="1"/>
    <xf numFmtId="4" fontId="4" fillId="0" borderId="8" xfId="1" applyNumberFormat="1" applyFont="1" applyBorder="1"/>
    <xf numFmtId="4" fontId="4" fillId="0" borderId="50" xfId="1" applyNumberFormat="1" applyFont="1" applyBorder="1" applyAlignment="1">
      <alignment horizontal="center"/>
    </xf>
    <xf numFmtId="4" fontId="4" fillId="0" borderId="51" xfId="1" applyNumberFormat="1" applyFont="1" applyBorder="1"/>
    <xf numFmtId="4" fontId="4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right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3" xfId="0" applyFont="1" applyBorder="1"/>
    <xf numFmtId="4" fontId="1" fillId="0" borderId="15" xfId="0" applyNumberFormat="1" applyFont="1" applyBorder="1"/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/>
    <xf numFmtId="0" fontId="4" fillId="0" borderId="13" xfId="0" applyFont="1" applyBorder="1" applyAlignment="1">
      <alignment wrapText="1"/>
    </xf>
    <xf numFmtId="0" fontId="1" fillId="0" borderId="14" xfId="0" applyFont="1" applyBorder="1" applyAlignment="1">
      <alignment vertical="center"/>
    </xf>
    <xf numFmtId="0" fontId="1" fillId="0" borderId="2" xfId="0" applyFont="1" applyBorder="1"/>
    <xf numFmtId="3" fontId="2" fillId="0" borderId="13" xfId="0" applyNumberFormat="1" applyFont="1" applyBorder="1"/>
    <xf numFmtId="0" fontId="7" fillId="0" borderId="18" xfId="0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0" fontId="8" fillId="0" borderId="0" xfId="0" applyFont="1"/>
    <xf numFmtId="1" fontId="42" fillId="0" borderId="18" xfId="0" applyNumberFormat="1" applyFont="1" applyBorder="1" applyAlignment="1">
      <alignment horizontal="center" vertical="center" wrapText="1"/>
    </xf>
    <xf numFmtId="3" fontId="43" fillId="0" borderId="18" xfId="0" applyNumberFormat="1" applyFont="1" applyBorder="1" applyAlignment="1">
      <alignment horizontal="center" vertical="center" wrapText="1"/>
    </xf>
    <xf numFmtId="0" fontId="42" fillId="0" borderId="18" xfId="0" applyFont="1" applyBorder="1" applyAlignment="1">
      <alignment vertical="center" wrapText="1"/>
    </xf>
    <xf numFmtId="3" fontId="43" fillId="0" borderId="6" xfId="0" applyNumberFormat="1" applyFont="1" applyBorder="1" applyAlignment="1">
      <alignment horizontal="center" vertical="center" wrapText="1"/>
    </xf>
    <xf numFmtId="0" fontId="3" fillId="0" borderId="0" xfId="1" applyFont="1"/>
    <xf numFmtId="0" fontId="4" fillId="0" borderId="20" xfId="1" applyFont="1" applyBorder="1" applyAlignment="1">
      <alignment vertical="center"/>
    </xf>
    <xf numFmtId="4" fontId="4" fillId="0" borderId="20" xfId="1" applyNumberFormat="1" applyFont="1" applyBorder="1" applyAlignment="1">
      <alignment horizontal="center" vertical="center"/>
    </xf>
    <xf numFmtId="4" fontId="4" fillId="0" borderId="20" xfId="1" applyNumberFormat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4" fontId="4" fillId="0" borderId="34" xfId="1" applyNumberFormat="1" applyFont="1" applyBorder="1" applyAlignment="1">
      <alignment horizontal="center" vertical="center"/>
    </xf>
    <xf numFmtId="4" fontId="4" fillId="0" borderId="34" xfId="1" applyNumberFormat="1" applyFont="1" applyBorder="1" applyAlignment="1">
      <alignment vertical="center"/>
    </xf>
    <xf numFmtId="0" fontId="4" fillId="2" borderId="6" xfId="1" applyFont="1" applyFill="1" applyBorder="1"/>
    <xf numFmtId="4" fontId="0" fillId="0" borderId="37" xfId="0" applyNumberFormat="1" applyFont="1" applyBorder="1" applyAlignment="1">
      <alignment horizontal="center" vertical="center"/>
    </xf>
    <xf numFmtId="4" fontId="0" fillId="0" borderId="38" xfId="0" applyNumberFormat="1" applyFont="1" applyBorder="1" applyAlignment="1">
      <alignment horizontal="center" vertical="center"/>
    </xf>
    <xf numFmtId="4" fontId="0" fillId="0" borderId="43" xfId="0" applyNumberFormat="1" applyFont="1" applyBorder="1" applyAlignment="1">
      <alignment horizontal="center"/>
    </xf>
    <xf numFmtId="4" fontId="0" fillId="0" borderId="44" xfId="0" applyNumberFormat="1" applyFont="1" applyBorder="1" applyAlignment="1">
      <alignment horizontal="center"/>
    </xf>
    <xf numFmtId="0" fontId="4" fillId="0" borderId="39" xfId="1" applyFont="1" applyBorder="1" applyAlignment="1">
      <alignment wrapText="1"/>
    </xf>
    <xf numFmtId="0" fontId="4" fillId="0" borderId="34" xfId="1" applyFont="1" applyBorder="1"/>
    <xf numFmtId="0" fontId="4" fillId="2" borderId="39" xfId="1" applyFont="1" applyFill="1" applyBorder="1" applyAlignment="1">
      <alignment wrapText="1"/>
    </xf>
    <xf numFmtId="0" fontId="4" fillId="2" borderId="34" xfId="1" applyFont="1" applyFill="1" applyBorder="1"/>
    <xf numFmtId="0" fontId="4" fillId="0" borderId="6" xfId="1" applyFont="1" applyBorder="1"/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1" fillId="0" borderId="16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4" fontId="21" fillId="0" borderId="18" xfId="0" applyNumberFormat="1" applyFont="1" applyBorder="1"/>
    <xf numFmtId="0" fontId="18" fillId="0" borderId="0" xfId="0" applyFont="1" applyAlignment="1">
      <alignment vertical="center"/>
    </xf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 applyAlignment="1">
      <alignment vertical="center"/>
    </xf>
    <xf numFmtId="0" fontId="11" fillId="0" borderId="21" xfId="0" applyFont="1" applyBorder="1" applyAlignment="1">
      <alignment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4" fontId="0" fillId="0" borderId="6" xfId="0" applyNumberFormat="1" applyFont="1" applyBorder="1" applyAlignment="1">
      <alignment vertical="top"/>
    </xf>
    <xf numFmtId="0" fontId="0" fillId="0" borderId="18" xfId="0" applyFont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horizontal="right" vertical="center"/>
    </xf>
    <xf numFmtId="0" fontId="0" fillId="2" borderId="6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left" vertical="center" indent="2"/>
    </xf>
    <xf numFmtId="4" fontId="11" fillId="2" borderId="6" xfId="0" applyNumberFormat="1" applyFont="1" applyFill="1" applyBorder="1" applyAlignment="1">
      <alignment vertical="center"/>
    </xf>
    <xf numFmtId="0" fontId="0" fillId="2" borderId="0" xfId="0" applyFont="1" applyFill="1"/>
  </cellXfs>
  <cellStyles count="5">
    <cellStyle name="Dziesiętny" xfId="2" builtinId="3"/>
    <cellStyle name="Normalny" xfId="0" builtinId="0"/>
    <cellStyle name="Normalny 2" xfId="4" xr:uid="{5153ABFE-B4BE-4833-BF68-8350A580D6DB}"/>
    <cellStyle name="Normalny 3" xfId="3" xr:uid="{9B442C7A-C8F1-4CA5-AF68-8C90B8B7D9F9}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8"/>
  <sheetViews>
    <sheetView tabSelected="1" zoomScale="140" zoomScaleNormal="140" workbookViewId="0">
      <selection activeCell="G4" sqref="G4"/>
    </sheetView>
  </sheetViews>
  <sheetFormatPr defaultRowHeight="15" x14ac:dyDescent="0.25"/>
  <cols>
    <col min="1" max="1" width="4.140625" style="373" customWidth="1"/>
    <col min="2" max="2" width="6" style="373" customWidth="1"/>
    <col min="3" max="3" width="5" style="373" customWidth="1"/>
    <col min="4" max="4" width="39.5703125" style="373" customWidth="1"/>
    <col min="5" max="5" width="13" style="373" customWidth="1"/>
    <col min="6" max="6" width="10.5703125" style="373" customWidth="1"/>
    <col min="7" max="7" width="10.28515625" style="373" customWidth="1"/>
    <col min="8" max="8" width="13" style="373" customWidth="1"/>
    <col min="9" max="9" width="10.28515625" style="373" customWidth="1"/>
    <col min="10" max="16384" width="9.140625" style="373"/>
  </cols>
  <sheetData>
    <row r="1" spans="1:8" ht="12.75" customHeight="1" x14ac:dyDescent="0.25">
      <c r="A1" s="1"/>
      <c r="B1" s="1"/>
      <c r="C1" s="3"/>
      <c r="D1" s="4"/>
      <c r="E1" s="4"/>
      <c r="F1" s="4" t="s">
        <v>0</v>
      </c>
      <c r="G1" s="1"/>
      <c r="H1" s="1"/>
    </row>
    <row r="2" spans="1:8" ht="12.75" customHeight="1" x14ac:dyDescent="0.25">
      <c r="A2" s="1"/>
      <c r="B2" s="1"/>
      <c r="C2" s="3"/>
      <c r="D2" s="4"/>
      <c r="E2" s="4"/>
      <c r="F2" s="4" t="s">
        <v>336</v>
      </c>
      <c r="G2" s="1"/>
      <c r="H2" s="1"/>
    </row>
    <row r="3" spans="1:8" ht="12.75" customHeight="1" x14ac:dyDescent="0.25">
      <c r="A3" s="1"/>
      <c r="B3" s="1"/>
      <c r="C3" s="3"/>
      <c r="D3" s="4"/>
      <c r="E3" s="4"/>
      <c r="F3" s="4" t="s">
        <v>30</v>
      </c>
      <c r="G3" s="1"/>
      <c r="H3" s="1"/>
    </row>
    <row r="4" spans="1:8" ht="12.75" customHeight="1" x14ac:dyDescent="0.25">
      <c r="A4" s="1"/>
      <c r="B4" s="1"/>
      <c r="C4" s="3"/>
      <c r="D4" s="4"/>
      <c r="E4" s="4"/>
      <c r="F4" s="4" t="s">
        <v>337</v>
      </c>
      <c r="G4" s="1"/>
      <c r="H4" s="1"/>
    </row>
    <row r="5" spans="1:8" ht="27" customHeight="1" x14ac:dyDescent="0.25">
      <c r="A5" s="5" t="s">
        <v>263</v>
      </c>
      <c r="B5" s="374"/>
      <c r="C5" s="6"/>
      <c r="D5" s="6"/>
      <c r="E5" s="374"/>
      <c r="F5" s="374"/>
      <c r="G5" s="7"/>
      <c r="H5" s="374"/>
    </row>
    <row r="6" spans="1:8" ht="18.75" customHeight="1" x14ac:dyDescent="0.25">
      <c r="A6" s="1"/>
      <c r="B6" s="1"/>
      <c r="C6" s="3"/>
      <c r="D6" s="3"/>
      <c r="E6" s="8"/>
      <c r="F6" s="1"/>
      <c r="G6" s="9"/>
      <c r="H6" s="201" t="s">
        <v>1</v>
      </c>
    </row>
    <row r="7" spans="1:8" s="19" customFormat="1" ht="11.25" x14ac:dyDescent="0.2">
      <c r="A7" s="13"/>
      <c r="B7" s="13"/>
      <c r="C7" s="14"/>
      <c r="D7" s="15"/>
      <c r="E7" s="16" t="s">
        <v>2</v>
      </c>
      <c r="F7" s="17"/>
      <c r="G7" s="18"/>
      <c r="H7" s="16" t="s">
        <v>2</v>
      </c>
    </row>
    <row r="8" spans="1:8" s="19" customFormat="1" ht="11.25" x14ac:dyDescent="0.2">
      <c r="A8" s="20" t="s">
        <v>3</v>
      </c>
      <c r="B8" s="20" t="s">
        <v>4</v>
      </c>
      <c r="C8" s="21" t="s">
        <v>5</v>
      </c>
      <c r="D8" s="22" t="s">
        <v>6</v>
      </c>
      <c r="E8" s="20" t="s">
        <v>44</v>
      </c>
      <c r="F8" s="23" t="s">
        <v>7</v>
      </c>
      <c r="G8" s="20" t="s">
        <v>8</v>
      </c>
      <c r="H8" s="20" t="s">
        <v>9</v>
      </c>
    </row>
    <row r="9" spans="1:8" s="19" customFormat="1" ht="4.5" customHeight="1" x14ac:dyDescent="0.2">
      <c r="A9" s="24"/>
      <c r="B9" s="24"/>
      <c r="C9" s="25"/>
      <c r="D9" s="26"/>
      <c r="E9" s="24"/>
      <c r="F9" s="27"/>
      <c r="G9" s="27"/>
      <c r="H9" s="24"/>
    </row>
    <row r="10" spans="1:8" s="19" customFormat="1" ht="21" customHeight="1" thickBot="1" x14ac:dyDescent="0.25">
      <c r="A10" s="28"/>
      <c r="B10" s="29"/>
      <c r="C10" s="30"/>
      <c r="D10" s="31" t="s">
        <v>10</v>
      </c>
      <c r="E10" s="32">
        <v>787829978.68999994</v>
      </c>
      <c r="F10" s="32">
        <f>SUM(F11,F29)</f>
        <v>439354.35</v>
      </c>
      <c r="G10" s="32">
        <f>SUM(G11,G29)</f>
        <v>0</v>
      </c>
      <c r="H10" s="32">
        <f>SUM(E10+F10-G10)</f>
        <v>788269333.03999996</v>
      </c>
    </row>
    <row r="11" spans="1:8" s="19" customFormat="1" ht="21.75" customHeight="1" thickBot="1" x14ac:dyDescent="0.25">
      <c r="A11" s="28"/>
      <c r="B11" s="29"/>
      <c r="C11" s="30"/>
      <c r="D11" s="33" t="s">
        <v>45</v>
      </c>
      <c r="E11" s="34">
        <v>702192336.68999994</v>
      </c>
      <c r="F11" s="34">
        <f>SUM(F12,F16,F24)</f>
        <v>433490.17</v>
      </c>
      <c r="G11" s="34">
        <f>SUM(G12,G16,G24)</f>
        <v>0</v>
      </c>
      <c r="H11" s="34">
        <f>SUM(E11+F11-G11)</f>
        <v>702625826.8599999</v>
      </c>
    </row>
    <row r="12" spans="1:8" s="19" customFormat="1" ht="21.75" customHeight="1" thickTop="1" thickBot="1" x14ac:dyDescent="0.25">
      <c r="A12" s="35">
        <v>750</v>
      </c>
      <c r="B12" s="36"/>
      <c r="C12" s="37"/>
      <c r="D12" s="38" t="s">
        <v>51</v>
      </c>
      <c r="E12" s="39">
        <v>5746165</v>
      </c>
      <c r="F12" s="39">
        <f t="shared" ref="F12:G13" si="0">SUM(F13)</f>
        <v>32700</v>
      </c>
      <c r="G12" s="39">
        <f t="shared" si="0"/>
        <v>0</v>
      </c>
      <c r="H12" s="39">
        <f>SUM(E12+F12-G12)</f>
        <v>5778865</v>
      </c>
    </row>
    <row r="13" spans="1:8" s="19" customFormat="1" ht="12" customHeight="1" thickTop="1" x14ac:dyDescent="0.2">
      <c r="A13" s="51"/>
      <c r="B13" s="11">
        <v>75095</v>
      </c>
      <c r="C13" s="57"/>
      <c r="D13" s="80" t="s">
        <v>15</v>
      </c>
      <c r="E13" s="42">
        <v>3729781</v>
      </c>
      <c r="F13" s="43">
        <f t="shared" si="0"/>
        <v>32700</v>
      </c>
      <c r="G13" s="43">
        <f t="shared" si="0"/>
        <v>0</v>
      </c>
      <c r="H13" s="42">
        <f>SUM(E13+F13-G13)</f>
        <v>3762481</v>
      </c>
    </row>
    <row r="14" spans="1:8" s="19" customFormat="1" ht="19.5" customHeight="1" x14ac:dyDescent="0.2">
      <c r="A14" s="28"/>
      <c r="B14" s="36"/>
      <c r="C14" s="10"/>
      <c r="D14" s="375" t="s">
        <v>264</v>
      </c>
      <c r="E14" s="84">
        <v>547300</v>
      </c>
      <c r="F14" s="376">
        <f>SUM(F15:F15)</f>
        <v>32700</v>
      </c>
      <c r="G14" s="376">
        <f>SUM(G15:G15)</f>
        <v>0</v>
      </c>
      <c r="H14" s="84">
        <f t="shared" ref="H14:H28" si="1">SUM(E14+F14-G14)</f>
        <v>580000</v>
      </c>
    </row>
    <row r="15" spans="1:8" s="19" customFormat="1" ht="57" customHeight="1" x14ac:dyDescent="0.2">
      <c r="A15" s="28"/>
      <c r="B15" s="36"/>
      <c r="C15" s="202" t="s">
        <v>265</v>
      </c>
      <c r="D15" s="203" t="s">
        <v>266</v>
      </c>
      <c r="E15" s="46">
        <v>547300</v>
      </c>
      <c r="F15" s="46">
        <v>32700</v>
      </c>
      <c r="G15" s="45"/>
      <c r="H15" s="46">
        <f t="shared" si="1"/>
        <v>580000</v>
      </c>
    </row>
    <row r="16" spans="1:8" s="19" customFormat="1" ht="12" customHeight="1" thickBot="1" x14ac:dyDescent="0.25">
      <c r="A16" s="35">
        <v>801</v>
      </c>
      <c r="B16" s="36"/>
      <c r="C16" s="37"/>
      <c r="D16" s="38" t="s">
        <v>11</v>
      </c>
      <c r="E16" s="34">
        <v>24066648.260000002</v>
      </c>
      <c r="F16" s="39">
        <f>SUM(F17)</f>
        <v>344774.48</v>
      </c>
      <c r="G16" s="39">
        <f>SUM(G17)</f>
        <v>0</v>
      </c>
      <c r="H16" s="34">
        <f t="shared" si="1"/>
        <v>24411422.740000002</v>
      </c>
    </row>
    <row r="17" spans="1:8" s="19" customFormat="1" ht="12" customHeight="1" thickTop="1" x14ac:dyDescent="0.2">
      <c r="A17" s="35"/>
      <c r="B17" s="40">
        <v>80195</v>
      </c>
      <c r="C17" s="30"/>
      <c r="D17" s="41" t="s">
        <v>15</v>
      </c>
      <c r="E17" s="42">
        <v>18142278.260000002</v>
      </c>
      <c r="F17" s="43">
        <f>SUM(F18,F20,F22)</f>
        <v>344774.48</v>
      </c>
      <c r="G17" s="43">
        <f>SUM(G18,G20,G22)</f>
        <v>0</v>
      </c>
      <c r="H17" s="42">
        <f t="shared" si="1"/>
        <v>18487052.740000002</v>
      </c>
    </row>
    <row r="18" spans="1:8" s="19" customFormat="1" ht="23.25" customHeight="1" x14ac:dyDescent="0.2">
      <c r="A18" s="35"/>
      <c r="B18" s="40"/>
      <c r="C18" s="10"/>
      <c r="D18" s="375" t="s">
        <v>267</v>
      </c>
      <c r="E18" s="84">
        <v>0</v>
      </c>
      <c r="F18" s="376">
        <f>SUM(F19:F19)</f>
        <v>248915</v>
      </c>
      <c r="G18" s="376">
        <f>SUM(G19:G19)</f>
        <v>0</v>
      </c>
      <c r="H18" s="84">
        <f t="shared" si="1"/>
        <v>248915</v>
      </c>
    </row>
    <row r="19" spans="1:8" s="19" customFormat="1" ht="56.25" customHeight="1" x14ac:dyDescent="0.2">
      <c r="A19" s="35"/>
      <c r="B19" s="40"/>
      <c r="C19" s="202" t="s">
        <v>265</v>
      </c>
      <c r="D19" s="203" t="s">
        <v>266</v>
      </c>
      <c r="E19" s="46">
        <v>0</v>
      </c>
      <c r="F19" s="46">
        <v>248915</v>
      </c>
      <c r="G19" s="45"/>
      <c r="H19" s="46">
        <f t="shared" si="1"/>
        <v>248915</v>
      </c>
    </row>
    <row r="20" spans="1:8" s="19" customFormat="1" ht="24.6" customHeight="1" x14ac:dyDescent="0.2">
      <c r="A20" s="35"/>
      <c r="B20" s="40"/>
      <c r="C20" s="10"/>
      <c r="D20" s="375" t="s">
        <v>268</v>
      </c>
      <c r="E20" s="84">
        <v>0</v>
      </c>
      <c r="F20" s="376">
        <f>SUM(F21:F21)</f>
        <v>22950</v>
      </c>
      <c r="G20" s="376">
        <f>SUM(G21:G21)</f>
        <v>0</v>
      </c>
      <c r="H20" s="84">
        <f t="shared" si="1"/>
        <v>22950</v>
      </c>
    </row>
    <row r="21" spans="1:8" s="19" customFormat="1" ht="57.75" customHeight="1" x14ac:dyDescent="0.2">
      <c r="A21" s="35"/>
      <c r="B21" s="40"/>
      <c r="C21" s="202" t="s">
        <v>265</v>
      </c>
      <c r="D21" s="203" t="s">
        <v>266</v>
      </c>
      <c r="E21" s="46">
        <v>0</v>
      </c>
      <c r="F21" s="46">
        <v>22950</v>
      </c>
      <c r="G21" s="45"/>
      <c r="H21" s="46">
        <f t="shared" si="1"/>
        <v>22950</v>
      </c>
    </row>
    <row r="22" spans="1:8" s="19" customFormat="1" ht="22.5" customHeight="1" x14ac:dyDescent="0.2">
      <c r="A22" s="35"/>
      <c r="B22" s="40"/>
      <c r="C22" s="10"/>
      <c r="D22" s="375" t="s">
        <v>269</v>
      </c>
      <c r="E22" s="84">
        <v>0</v>
      </c>
      <c r="F22" s="376">
        <f>SUM(F23:F23)</f>
        <v>72909.48</v>
      </c>
      <c r="G22" s="376">
        <f>SUM(G23)</f>
        <v>0</v>
      </c>
      <c r="H22" s="84">
        <f t="shared" si="1"/>
        <v>72909.48</v>
      </c>
    </row>
    <row r="23" spans="1:8" s="19" customFormat="1" ht="56.25" customHeight="1" x14ac:dyDescent="0.2">
      <c r="A23" s="35"/>
      <c r="B23" s="40"/>
      <c r="C23" s="202" t="s">
        <v>265</v>
      </c>
      <c r="D23" s="203" t="s">
        <v>266</v>
      </c>
      <c r="E23" s="46">
        <v>0</v>
      </c>
      <c r="F23" s="46">
        <v>72909.48</v>
      </c>
      <c r="G23" s="45"/>
      <c r="H23" s="46">
        <f t="shared" si="1"/>
        <v>72909.48</v>
      </c>
    </row>
    <row r="24" spans="1:8" s="19" customFormat="1" ht="12" customHeight="1" thickBot="1" x14ac:dyDescent="0.25">
      <c r="A24" s="35">
        <v>853</v>
      </c>
      <c r="B24" s="36"/>
      <c r="C24" s="37"/>
      <c r="D24" s="38" t="s">
        <v>79</v>
      </c>
      <c r="E24" s="34">
        <v>3162676.91</v>
      </c>
      <c r="F24" s="39">
        <f>SUM(F25)</f>
        <v>56015.689999999995</v>
      </c>
      <c r="G24" s="39">
        <f>SUM(G25)</f>
        <v>0</v>
      </c>
      <c r="H24" s="34">
        <f t="shared" si="1"/>
        <v>3218692.6</v>
      </c>
    </row>
    <row r="25" spans="1:8" s="19" customFormat="1" ht="12" customHeight="1" thickTop="1" x14ac:dyDescent="0.2">
      <c r="A25" s="35"/>
      <c r="B25" s="40">
        <v>85395</v>
      </c>
      <c r="C25" s="30"/>
      <c r="D25" s="41" t="s">
        <v>15</v>
      </c>
      <c r="E25" s="42">
        <v>3131598.91</v>
      </c>
      <c r="F25" s="43">
        <f>SUM(F26)</f>
        <v>56015.689999999995</v>
      </c>
      <c r="G25" s="43">
        <f>SUM(G26)</f>
        <v>0</v>
      </c>
      <c r="H25" s="42">
        <f t="shared" si="1"/>
        <v>3187614.6</v>
      </c>
    </row>
    <row r="26" spans="1:8" s="19" customFormat="1" ht="51.6" customHeight="1" x14ac:dyDescent="0.2">
      <c r="A26" s="35"/>
      <c r="B26" s="40"/>
      <c r="C26" s="10"/>
      <c r="D26" s="377" t="s">
        <v>270</v>
      </c>
      <c r="E26" s="84">
        <v>0</v>
      </c>
      <c r="F26" s="376">
        <f>SUM(F27:F28)</f>
        <v>56015.689999999995</v>
      </c>
      <c r="G26" s="376">
        <f>SUM(G27)</f>
        <v>0</v>
      </c>
      <c r="H26" s="84">
        <f t="shared" si="1"/>
        <v>56015.689999999995</v>
      </c>
    </row>
    <row r="27" spans="1:8" s="19" customFormat="1" ht="54.6" customHeight="1" x14ac:dyDescent="0.2">
      <c r="A27" s="35"/>
      <c r="B27" s="40"/>
      <c r="C27" s="202" t="s">
        <v>265</v>
      </c>
      <c r="D27" s="203" t="s">
        <v>266</v>
      </c>
      <c r="E27" s="46">
        <v>0</v>
      </c>
      <c r="F27" s="46">
        <v>50119.31</v>
      </c>
      <c r="G27" s="45"/>
      <c r="H27" s="46">
        <f t="shared" si="1"/>
        <v>50119.31</v>
      </c>
    </row>
    <row r="28" spans="1:8" s="19" customFormat="1" ht="54" customHeight="1" x14ac:dyDescent="0.2">
      <c r="A28" s="52"/>
      <c r="B28" s="65"/>
      <c r="C28" s="204" t="s">
        <v>271</v>
      </c>
      <c r="D28" s="205" t="s">
        <v>266</v>
      </c>
      <c r="E28" s="42">
        <v>0</v>
      </c>
      <c r="F28" s="42">
        <v>5896.38</v>
      </c>
      <c r="G28" s="43"/>
      <c r="H28" s="42">
        <f t="shared" si="1"/>
        <v>5896.38</v>
      </c>
    </row>
    <row r="29" spans="1:8" s="19" customFormat="1" ht="18.75" customHeight="1" thickBot="1" x14ac:dyDescent="0.25">
      <c r="A29" s="28"/>
      <c r="B29" s="29"/>
      <c r="C29" s="30"/>
      <c r="D29" s="33" t="s">
        <v>38</v>
      </c>
      <c r="E29" s="34">
        <v>68447342</v>
      </c>
      <c r="F29" s="39">
        <f t="shared" ref="F29:G31" si="2">SUM(F30)</f>
        <v>5864.18</v>
      </c>
      <c r="G29" s="39">
        <f t="shared" si="2"/>
        <v>0</v>
      </c>
      <c r="H29" s="34">
        <f>SUM(E29+F29-G29)</f>
        <v>68453206.180000007</v>
      </c>
    </row>
    <row r="30" spans="1:8" s="19" customFormat="1" ht="18" customHeight="1" thickTop="1" thickBot="1" x14ac:dyDescent="0.25">
      <c r="A30" s="35">
        <v>852</v>
      </c>
      <c r="B30" s="36"/>
      <c r="C30" s="37"/>
      <c r="D30" s="38" t="s">
        <v>16</v>
      </c>
      <c r="E30" s="39">
        <v>2378200</v>
      </c>
      <c r="F30" s="39">
        <f t="shared" si="2"/>
        <v>5864.18</v>
      </c>
      <c r="G30" s="39">
        <f t="shared" si="2"/>
        <v>0</v>
      </c>
      <c r="H30" s="39">
        <f>SUM(E30+F30-G30)</f>
        <v>2384064.1800000002</v>
      </c>
    </row>
    <row r="31" spans="1:8" s="19" customFormat="1" ht="12" customHeight="1" thickTop="1" x14ac:dyDescent="0.2">
      <c r="A31" s="35"/>
      <c r="B31" s="40">
        <v>85215</v>
      </c>
      <c r="C31" s="30"/>
      <c r="D31" s="49" t="s">
        <v>272</v>
      </c>
      <c r="E31" s="42">
        <v>0</v>
      </c>
      <c r="F31" s="43">
        <f t="shared" si="2"/>
        <v>5864.18</v>
      </c>
      <c r="G31" s="43">
        <f t="shared" si="2"/>
        <v>0</v>
      </c>
      <c r="H31" s="42">
        <f>SUM(E31+F31-G31)</f>
        <v>5864.18</v>
      </c>
    </row>
    <row r="32" spans="1:8" s="19" customFormat="1" ht="12" customHeight="1" x14ac:dyDescent="0.2">
      <c r="A32" s="35"/>
      <c r="B32" s="40"/>
      <c r="C32" s="30"/>
      <c r="D32" s="378" t="s">
        <v>46</v>
      </c>
      <c r="E32" s="84">
        <v>0</v>
      </c>
      <c r="F32" s="376">
        <f>SUM(F33)</f>
        <v>5864.18</v>
      </c>
      <c r="G32" s="376">
        <f>SUM(G33)</f>
        <v>0</v>
      </c>
      <c r="H32" s="84">
        <f>SUM(E32+F32-G32)</f>
        <v>5864.18</v>
      </c>
    </row>
    <row r="33" spans="1:8" s="19" customFormat="1" ht="44.25" customHeight="1" x14ac:dyDescent="0.2">
      <c r="A33" s="35"/>
      <c r="B33" s="36"/>
      <c r="C33" s="202" t="s">
        <v>39</v>
      </c>
      <c r="D33" s="206" t="s">
        <v>273</v>
      </c>
      <c r="E33" s="50">
        <v>0</v>
      </c>
      <c r="F33" s="45">
        <v>5864.18</v>
      </c>
      <c r="G33" s="47"/>
      <c r="H33" s="50">
        <f>SUM(E33+F33-G33)</f>
        <v>5864.18</v>
      </c>
    </row>
    <row r="34" spans="1:8" s="19" customFormat="1" ht="22.5" customHeight="1" thickBot="1" x14ac:dyDescent="0.25">
      <c r="A34" s="51"/>
      <c r="B34" s="40"/>
      <c r="C34" s="30"/>
      <c r="D34" s="31" t="s">
        <v>17</v>
      </c>
      <c r="E34" s="32">
        <v>888866186.29000008</v>
      </c>
      <c r="F34" s="32">
        <f>SUM(F35,F337,F358)</f>
        <v>3616010.12</v>
      </c>
      <c r="G34" s="32">
        <f>SUM(G35,G337,G358)</f>
        <v>3176655.77</v>
      </c>
      <c r="H34" s="32">
        <f t="shared" ref="H34:H49" si="3">SUM(E34+F34-G34)</f>
        <v>889305540.6400001</v>
      </c>
    </row>
    <row r="35" spans="1:8" s="19" customFormat="1" ht="21" customHeight="1" thickBot="1" x14ac:dyDescent="0.25">
      <c r="A35" s="51"/>
      <c r="B35" s="40"/>
      <c r="C35" s="30"/>
      <c r="D35" s="33" t="s">
        <v>18</v>
      </c>
      <c r="E35" s="34">
        <v>803228544.29000008</v>
      </c>
      <c r="F35" s="34">
        <f>SUM(F36,F61,F65,F208,F223,F249,F272,F299,F319,F331)</f>
        <v>3576719.94</v>
      </c>
      <c r="G35" s="34">
        <f>SUM(G36,G61,G65,G208,G223,G249,G272,G299,G319,G331)</f>
        <v>3143229.77</v>
      </c>
      <c r="H35" s="34">
        <f t="shared" si="3"/>
        <v>803662034.46000016</v>
      </c>
    </row>
    <row r="36" spans="1:8" s="19" customFormat="1" ht="21" customHeight="1" thickTop="1" thickBot="1" x14ac:dyDescent="0.25">
      <c r="A36" s="35">
        <v>750</v>
      </c>
      <c r="B36" s="36"/>
      <c r="C36" s="37"/>
      <c r="D36" s="38" t="s">
        <v>51</v>
      </c>
      <c r="E36" s="34">
        <v>82064798.569999993</v>
      </c>
      <c r="F36" s="39">
        <f>SUM(F37,F45,F48)</f>
        <v>187786.28</v>
      </c>
      <c r="G36" s="39">
        <f>SUM(G37,G45,G48)</f>
        <v>8986.2799999999988</v>
      </c>
      <c r="H36" s="34">
        <f t="shared" si="3"/>
        <v>82243598.569999993</v>
      </c>
    </row>
    <row r="37" spans="1:8" s="19" customFormat="1" ht="12" customHeight="1" thickTop="1" x14ac:dyDescent="0.2">
      <c r="A37" s="35"/>
      <c r="B37" s="40">
        <v>75020</v>
      </c>
      <c r="C37" s="30"/>
      <c r="D37" s="41" t="s">
        <v>274</v>
      </c>
      <c r="E37" s="43">
        <v>6158809</v>
      </c>
      <c r="F37" s="43">
        <f>SUM(F38,F42)</f>
        <v>3644</v>
      </c>
      <c r="G37" s="43">
        <f>SUM(G38,G42)</f>
        <v>3644</v>
      </c>
      <c r="H37" s="42">
        <f>SUM(E37+F37-G37)</f>
        <v>6158809</v>
      </c>
    </row>
    <row r="38" spans="1:8" s="19" customFormat="1" ht="12" customHeight="1" x14ac:dyDescent="0.2">
      <c r="A38" s="35"/>
      <c r="B38" s="40"/>
      <c r="C38" s="30"/>
      <c r="D38" s="379" t="s">
        <v>204</v>
      </c>
      <c r="E38" s="380">
        <v>4945809</v>
      </c>
      <c r="F38" s="185">
        <f>SUM(F39:F41)</f>
        <v>3244</v>
      </c>
      <c r="G38" s="185">
        <f>SUM(G39:G41)</f>
        <v>3244</v>
      </c>
      <c r="H38" s="186">
        <f t="shared" ref="H38:H41" si="4">SUM(E38+F38-G38)</f>
        <v>4945809</v>
      </c>
    </row>
    <row r="39" spans="1:8" s="19" customFormat="1" ht="12" customHeight="1" x14ac:dyDescent="0.2">
      <c r="A39" s="35"/>
      <c r="B39" s="40"/>
      <c r="C39" s="51">
        <v>4010</v>
      </c>
      <c r="D39" s="44" t="s">
        <v>25</v>
      </c>
      <c r="E39" s="50">
        <v>3719170</v>
      </c>
      <c r="F39" s="50"/>
      <c r="G39" s="50">
        <v>3244</v>
      </c>
      <c r="H39" s="45">
        <f t="shared" si="4"/>
        <v>3715926</v>
      </c>
    </row>
    <row r="40" spans="1:8" s="19" customFormat="1" ht="12" customHeight="1" x14ac:dyDescent="0.2">
      <c r="A40" s="35"/>
      <c r="B40" s="40"/>
      <c r="C40" s="51">
        <v>4110</v>
      </c>
      <c r="D40" s="44" t="s">
        <v>40</v>
      </c>
      <c r="E40" s="50">
        <v>694928</v>
      </c>
      <c r="F40" s="50">
        <v>2839</v>
      </c>
      <c r="G40" s="50"/>
      <c r="H40" s="45">
        <f t="shared" si="4"/>
        <v>697767</v>
      </c>
    </row>
    <row r="41" spans="1:8" s="19" customFormat="1" ht="12" customHeight="1" x14ac:dyDescent="0.2">
      <c r="A41" s="35"/>
      <c r="B41" s="40"/>
      <c r="C41" s="51">
        <v>4120</v>
      </c>
      <c r="D41" s="44" t="s">
        <v>78</v>
      </c>
      <c r="E41" s="50">
        <v>99045</v>
      </c>
      <c r="F41" s="50">
        <v>405</v>
      </c>
      <c r="G41" s="50"/>
      <c r="H41" s="45">
        <f t="shared" si="4"/>
        <v>99450</v>
      </c>
    </row>
    <row r="42" spans="1:8" s="19" customFormat="1" ht="12" customHeight="1" x14ac:dyDescent="0.2">
      <c r="A42" s="35"/>
      <c r="B42" s="59"/>
      <c r="C42" s="61"/>
      <c r="D42" s="381" t="s">
        <v>275</v>
      </c>
      <c r="E42" s="186">
        <v>1213000</v>
      </c>
      <c r="F42" s="186">
        <f>SUM(F43:F44)</f>
        <v>400</v>
      </c>
      <c r="G42" s="186">
        <f>SUM(G43:G44)</f>
        <v>400</v>
      </c>
      <c r="H42" s="84">
        <f>SUM(E42+F42-G42)</f>
        <v>1213000</v>
      </c>
    </row>
    <row r="43" spans="1:8" s="19" customFormat="1" ht="12" customHeight="1" x14ac:dyDescent="0.2">
      <c r="A43" s="35"/>
      <c r="B43" s="59"/>
      <c r="C43" s="51">
        <v>4170</v>
      </c>
      <c r="D43" s="44" t="s">
        <v>22</v>
      </c>
      <c r="E43" s="46">
        <v>0</v>
      </c>
      <c r="F43" s="45">
        <v>400</v>
      </c>
      <c r="G43" s="45"/>
      <c r="H43" s="45">
        <f t="shared" ref="H43:H47" si="5">SUM(E43+F43-G43)</f>
        <v>400</v>
      </c>
    </row>
    <row r="44" spans="1:8" s="19" customFormat="1" ht="12" customHeight="1" x14ac:dyDescent="0.2">
      <c r="A44" s="35"/>
      <c r="B44" s="36"/>
      <c r="C44" s="51">
        <v>4380</v>
      </c>
      <c r="D44" s="12" t="s">
        <v>276</v>
      </c>
      <c r="E44" s="46">
        <v>5000</v>
      </c>
      <c r="F44" s="45"/>
      <c r="G44" s="45">
        <v>400</v>
      </c>
      <c r="H44" s="45">
        <f t="shared" si="5"/>
        <v>4600</v>
      </c>
    </row>
    <row r="45" spans="1:8" s="19" customFormat="1" ht="12" customHeight="1" x14ac:dyDescent="0.2">
      <c r="A45" s="35"/>
      <c r="B45" s="30" t="s">
        <v>68</v>
      </c>
      <c r="C45" s="51"/>
      <c r="D45" s="41" t="s">
        <v>69</v>
      </c>
      <c r="E45" s="42">
        <v>29353881.59</v>
      </c>
      <c r="F45" s="43">
        <f>SUM(F46)</f>
        <v>17700</v>
      </c>
      <c r="G45" s="43">
        <f>SUM(G46)</f>
        <v>0</v>
      </c>
      <c r="H45" s="42">
        <f t="shared" si="5"/>
        <v>29371581.59</v>
      </c>
    </row>
    <row r="46" spans="1:8" s="19" customFormat="1" ht="12" customHeight="1" x14ac:dyDescent="0.2">
      <c r="A46" s="35"/>
      <c r="B46" s="40"/>
      <c r="C46" s="51"/>
      <c r="D46" s="381" t="s">
        <v>277</v>
      </c>
      <c r="E46" s="186">
        <v>42300</v>
      </c>
      <c r="F46" s="185">
        <f>SUM(F47)</f>
        <v>17700</v>
      </c>
      <c r="G46" s="185">
        <f>SUM(G47)</f>
        <v>0</v>
      </c>
      <c r="H46" s="84">
        <f t="shared" si="5"/>
        <v>60000</v>
      </c>
    </row>
    <row r="47" spans="1:8" s="19" customFormat="1" ht="12" customHeight="1" x14ac:dyDescent="0.2">
      <c r="A47" s="35"/>
      <c r="B47" s="40"/>
      <c r="C47" s="51">
        <v>4530</v>
      </c>
      <c r="D47" s="44" t="s">
        <v>278</v>
      </c>
      <c r="E47" s="50">
        <v>42300</v>
      </c>
      <c r="F47" s="60">
        <v>17700</v>
      </c>
      <c r="G47" s="60"/>
      <c r="H47" s="46">
        <f t="shared" si="5"/>
        <v>60000</v>
      </c>
    </row>
    <row r="48" spans="1:8" s="19" customFormat="1" ht="12" customHeight="1" x14ac:dyDescent="0.2">
      <c r="A48" s="20"/>
      <c r="B48" s="30" t="s">
        <v>279</v>
      </c>
      <c r="C48" s="51"/>
      <c r="D48" s="41" t="s">
        <v>15</v>
      </c>
      <c r="E48" s="42">
        <v>38576870.979999997</v>
      </c>
      <c r="F48" s="43">
        <f>SUM(F49,F51,F56)</f>
        <v>166442.28</v>
      </c>
      <c r="G48" s="43">
        <f>SUM(G49,G51,G56)</f>
        <v>5342.28</v>
      </c>
      <c r="H48" s="42">
        <f t="shared" si="3"/>
        <v>38737970.979999997</v>
      </c>
    </row>
    <row r="49" spans="1:8" s="19" customFormat="1" ht="12" customHeight="1" x14ac:dyDescent="0.2">
      <c r="A49" s="35"/>
      <c r="B49" s="40"/>
      <c r="C49" s="61"/>
      <c r="D49" s="381" t="s">
        <v>70</v>
      </c>
      <c r="E49" s="186">
        <v>29061</v>
      </c>
      <c r="F49" s="185">
        <f>SUM(F50:F50)</f>
        <v>128400</v>
      </c>
      <c r="G49" s="185">
        <f>SUM(G50:G50)</f>
        <v>0</v>
      </c>
      <c r="H49" s="84">
        <f t="shared" si="3"/>
        <v>157461</v>
      </c>
    </row>
    <row r="50" spans="1:8" s="19" customFormat="1" ht="12" customHeight="1" x14ac:dyDescent="0.2">
      <c r="A50" s="35"/>
      <c r="B50" s="40"/>
      <c r="C50" s="51">
        <v>4300</v>
      </c>
      <c r="D50" s="44" t="s">
        <v>21</v>
      </c>
      <c r="E50" s="50">
        <v>17878</v>
      </c>
      <c r="F50" s="60">
        <v>128400</v>
      </c>
      <c r="G50" s="60"/>
      <c r="H50" s="46">
        <f t="shared" ref="H50:H60" si="6">SUM(E50+F50-G50)</f>
        <v>146278</v>
      </c>
    </row>
    <row r="51" spans="1:8" s="19" customFormat="1" ht="22.5" customHeight="1" x14ac:dyDescent="0.2">
      <c r="A51" s="35"/>
      <c r="B51" s="40"/>
      <c r="C51" s="51"/>
      <c r="D51" s="382" t="s">
        <v>280</v>
      </c>
      <c r="E51" s="186">
        <v>547300</v>
      </c>
      <c r="F51" s="185">
        <f>SUM(F52:F55)</f>
        <v>32700</v>
      </c>
      <c r="G51" s="185">
        <f>SUM(G52:G55)</f>
        <v>0</v>
      </c>
      <c r="H51" s="84">
        <f t="shared" si="6"/>
        <v>580000</v>
      </c>
    </row>
    <row r="52" spans="1:8" s="19" customFormat="1" ht="12" customHeight="1" x14ac:dyDescent="0.2">
      <c r="A52" s="35"/>
      <c r="B52" s="40"/>
      <c r="C52" s="51">
        <v>3257</v>
      </c>
      <c r="D52" s="44" t="s">
        <v>281</v>
      </c>
      <c r="E52" s="50">
        <v>0</v>
      </c>
      <c r="F52" s="60">
        <v>15300</v>
      </c>
      <c r="G52" s="60"/>
      <c r="H52" s="46">
        <f t="shared" si="6"/>
        <v>15300</v>
      </c>
    </row>
    <row r="53" spans="1:8" s="19" customFormat="1" ht="12" customHeight="1" x14ac:dyDescent="0.2">
      <c r="A53" s="35"/>
      <c r="B53" s="40"/>
      <c r="C53" s="51">
        <v>4017</v>
      </c>
      <c r="D53" s="44" t="s">
        <v>25</v>
      </c>
      <c r="E53" s="50">
        <v>80000</v>
      </c>
      <c r="F53" s="60">
        <v>5000</v>
      </c>
      <c r="G53" s="60"/>
      <c r="H53" s="46">
        <f t="shared" si="6"/>
        <v>85000</v>
      </c>
    </row>
    <row r="54" spans="1:8" s="19" customFormat="1" ht="12" customHeight="1" x14ac:dyDescent="0.2">
      <c r="A54" s="35"/>
      <c r="B54" s="40"/>
      <c r="C54" s="51">
        <v>4117</v>
      </c>
      <c r="D54" s="44" t="s">
        <v>282</v>
      </c>
      <c r="E54" s="50">
        <v>48180</v>
      </c>
      <c r="F54" s="60">
        <v>7400</v>
      </c>
      <c r="G54" s="60"/>
      <c r="H54" s="46">
        <f t="shared" si="6"/>
        <v>55580</v>
      </c>
    </row>
    <row r="55" spans="1:8" s="19" customFormat="1" ht="12" customHeight="1" x14ac:dyDescent="0.2">
      <c r="A55" s="35"/>
      <c r="B55" s="40"/>
      <c r="C55" s="51">
        <v>4307</v>
      </c>
      <c r="D55" s="44" t="s">
        <v>21</v>
      </c>
      <c r="E55" s="50">
        <v>255520</v>
      </c>
      <c r="F55" s="60">
        <v>5000</v>
      </c>
      <c r="G55" s="60"/>
      <c r="H55" s="46">
        <f t="shared" si="6"/>
        <v>260520</v>
      </c>
    </row>
    <row r="56" spans="1:8" s="19" customFormat="1" ht="33" customHeight="1" x14ac:dyDescent="0.2">
      <c r="A56" s="35"/>
      <c r="B56" s="40"/>
      <c r="C56" s="57"/>
      <c r="D56" s="382" t="s">
        <v>283</v>
      </c>
      <c r="E56" s="186">
        <v>165610.41</v>
      </c>
      <c r="F56" s="186">
        <f>SUM(F57:F60)</f>
        <v>5342.28</v>
      </c>
      <c r="G56" s="186">
        <f>SUM(G57:G60)</f>
        <v>5342.28</v>
      </c>
      <c r="H56" s="186">
        <f t="shared" si="6"/>
        <v>165610.41</v>
      </c>
    </row>
    <row r="57" spans="1:8" s="19" customFormat="1" ht="12" customHeight="1" x14ac:dyDescent="0.2">
      <c r="A57" s="35"/>
      <c r="B57" s="40"/>
      <c r="C57" s="51">
        <v>4306</v>
      </c>
      <c r="D57" s="44" t="s">
        <v>21</v>
      </c>
      <c r="E57" s="45">
        <v>15225.47</v>
      </c>
      <c r="F57" s="207"/>
      <c r="G57" s="45">
        <v>801.34</v>
      </c>
      <c r="H57" s="45">
        <f t="shared" si="6"/>
        <v>14424.13</v>
      </c>
    </row>
    <row r="58" spans="1:8" s="19" customFormat="1" ht="12" customHeight="1" x14ac:dyDescent="0.2">
      <c r="A58" s="35"/>
      <c r="B58" s="40"/>
      <c r="C58" s="51">
        <v>4307</v>
      </c>
      <c r="D58" s="44" t="s">
        <v>21</v>
      </c>
      <c r="E58" s="45">
        <v>86277.7</v>
      </c>
      <c r="F58" s="60"/>
      <c r="G58" s="45">
        <v>4540.9399999999996</v>
      </c>
      <c r="H58" s="45">
        <f t="shared" si="6"/>
        <v>81736.759999999995</v>
      </c>
    </row>
    <row r="59" spans="1:8" s="19" customFormat="1" ht="23.25" customHeight="1" x14ac:dyDescent="0.2">
      <c r="A59" s="35"/>
      <c r="B59" s="40"/>
      <c r="C59" s="208">
        <v>4706</v>
      </c>
      <c r="D59" s="209" t="s">
        <v>284</v>
      </c>
      <c r="E59" s="45">
        <v>0</v>
      </c>
      <c r="F59" s="45">
        <v>801.34</v>
      </c>
      <c r="G59" s="45"/>
      <c r="H59" s="45">
        <f t="shared" si="6"/>
        <v>801.34</v>
      </c>
    </row>
    <row r="60" spans="1:8" s="19" customFormat="1" ht="22.5" customHeight="1" x14ac:dyDescent="0.2">
      <c r="A60" s="35"/>
      <c r="B60" s="40"/>
      <c r="C60" s="208">
        <v>4707</v>
      </c>
      <c r="D60" s="209" t="s">
        <v>284</v>
      </c>
      <c r="E60" s="45">
        <v>0</v>
      </c>
      <c r="F60" s="45">
        <v>4540.9399999999996</v>
      </c>
      <c r="G60" s="45"/>
      <c r="H60" s="45">
        <f t="shared" si="6"/>
        <v>4540.9399999999996</v>
      </c>
    </row>
    <row r="61" spans="1:8" s="19" customFormat="1" ht="12" customHeight="1" thickBot="1" x14ac:dyDescent="0.25">
      <c r="A61" s="36">
        <v>758</v>
      </c>
      <c r="B61" s="36"/>
      <c r="C61" s="37"/>
      <c r="D61" s="38" t="s">
        <v>211</v>
      </c>
      <c r="E61" s="34">
        <v>29734174.649999999</v>
      </c>
      <c r="F61" s="39">
        <f>SUM(F62)</f>
        <v>0</v>
      </c>
      <c r="G61" s="39">
        <f>SUM(G62)</f>
        <v>146100</v>
      </c>
      <c r="H61" s="34">
        <f>SUM(E61+F61-G61)</f>
        <v>29588074.649999999</v>
      </c>
    </row>
    <row r="62" spans="1:8" s="19" customFormat="1" ht="12" customHeight="1" thickTop="1" x14ac:dyDescent="0.2">
      <c r="A62" s="28"/>
      <c r="B62" s="40">
        <v>75818</v>
      </c>
      <c r="C62" s="30"/>
      <c r="D62" s="49" t="s">
        <v>212</v>
      </c>
      <c r="E62" s="42">
        <v>29734174.649999999</v>
      </c>
      <c r="F62" s="43">
        <f>SUM(F63)</f>
        <v>0</v>
      </c>
      <c r="G62" s="43">
        <f>SUM(G63)</f>
        <v>146100</v>
      </c>
      <c r="H62" s="42">
        <f>SUM(E62+F62-G62)</f>
        <v>29588074.649999999</v>
      </c>
    </row>
    <row r="63" spans="1:8" s="19" customFormat="1" ht="12" customHeight="1" x14ac:dyDescent="0.2">
      <c r="A63" s="35"/>
      <c r="B63" s="30"/>
      <c r="C63" s="30" t="s">
        <v>213</v>
      </c>
      <c r="D63" s="48" t="s">
        <v>214</v>
      </c>
      <c r="E63" s="183">
        <v>17096369.539999999</v>
      </c>
      <c r="F63" s="183">
        <f>SUM(F64:F64)</f>
        <v>0</v>
      </c>
      <c r="G63" s="183">
        <f>SUM(G64:G64)</f>
        <v>146100</v>
      </c>
      <c r="H63" s="183">
        <f>SUM(E63+F63-G63)</f>
        <v>16950269.539999999</v>
      </c>
    </row>
    <row r="64" spans="1:8" s="19" customFormat="1" ht="12" customHeight="1" x14ac:dyDescent="0.2">
      <c r="A64" s="35"/>
      <c r="B64" s="30"/>
      <c r="C64" s="30"/>
      <c r="D64" s="12" t="s">
        <v>215</v>
      </c>
      <c r="E64" s="60">
        <v>2500000</v>
      </c>
      <c r="F64" s="60"/>
      <c r="G64" s="60">
        <f>128400+17700</f>
        <v>146100</v>
      </c>
      <c r="H64" s="60">
        <f t="shared" ref="H64" si="7">SUM(E64+F64-G64)</f>
        <v>2353900</v>
      </c>
    </row>
    <row r="65" spans="1:8" s="19" customFormat="1" ht="12" customHeight="1" thickBot="1" x14ac:dyDescent="0.25">
      <c r="A65" s="35">
        <v>801</v>
      </c>
      <c r="B65" s="36"/>
      <c r="C65" s="37"/>
      <c r="D65" s="38" t="s">
        <v>11</v>
      </c>
      <c r="E65" s="34">
        <v>288351091.77000004</v>
      </c>
      <c r="F65" s="39">
        <f>SUM(F66,F72,F75,F83,F87,F105,F123,F141,F148,F155,F164,F174,F177,F180)</f>
        <v>2355733.48</v>
      </c>
      <c r="G65" s="39">
        <f>SUM(G66,G72,G75,G83,G87,G105,G123,G141,G148,G155,G164,G174,G177,G180)</f>
        <v>2010959</v>
      </c>
      <c r="H65" s="34">
        <f>SUM(E65+F65-G65)</f>
        <v>288695866.25000006</v>
      </c>
    </row>
    <row r="66" spans="1:8" s="19" customFormat="1" ht="12" customHeight="1" thickTop="1" x14ac:dyDescent="0.2">
      <c r="A66" s="35"/>
      <c r="B66" s="40">
        <v>80101</v>
      </c>
      <c r="C66" s="30"/>
      <c r="D66" s="41" t="s">
        <v>12</v>
      </c>
      <c r="E66" s="42">
        <v>77725967</v>
      </c>
      <c r="F66" s="43">
        <f>SUM(F67)</f>
        <v>31754</v>
      </c>
      <c r="G66" s="43">
        <f>SUM(G67)</f>
        <v>6015</v>
      </c>
      <c r="H66" s="42">
        <f>SUM(E66+F66-G66)</f>
        <v>77751706</v>
      </c>
    </row>
    <row r="67" spans="1:8" s="19" customFormat="1" ht="12" customHeight="1" x14ac:dyDescent="0.2">
      <c r="A67" s="35"/>
      <c r="B67" s="40"/>
      <c r="C67" s="30"/>
      <c r="D67" s="381" t="s">
        <v>13</v>
      </c>
      <c r="E67" s="186">
        <v>69713382</v>
      </c>
      <c r="F67" s="186">
        <f>SUM(F68:F71)</f>
        <v>31754</v>
      </c>
      <c r="G67" s="186">
        <f>SUM(G68:G71)</f>
        <v>6015</v>
      </c>
      <c r="H67" s="84">
        <f>SUM(E67+F67-G67)</f>
        <v>69739121</v>
      </c>
    </row>
    <row r="68" spans="1:8" s="19" customFormat="1" ht="12" customHeight="1" x14ac:dyDescent="0.2">
      <c r="A68" s="35"/>
      <c r="B68" s="40"/>
      <c r="C68" s="51">
        <v>4240</v>
      </c>
      <c r="D68" s="44" t="s">
        <v>31</v>
      </c>
      <c r="E68" s="60">
        <v>305926</v>
      </c>
      <c r="F68" s="60">
        <v>31039</v>
      </c>
      <c r="G68" s="60"/>
      <c r="H68" s="46">
        <f t="shared" ref="H68:H71" si="8">SUM(E68+F68-G68)</f>
        <v>336965</v>
      </c>
    </row>
    <row r="69" spans="1:8" s="19" customFormat="1" ht="12" customHeight="1" x14ac:dyDescent="0.2">
      <c r="A69" s="35"/>
      <c r="B69" s="40"/>
      <c r="C69" s="40">
        <v>4300</v>
      </c>
      <c r="D69" s="44" t="s">
        <v>21</v>
      </c>
      <c r="E69" s="50">
        <v>823870</v>
      </c>
      <c r="F69" s="50"/>
      <c r="G69" s="50">
        <v>715</v>
      </c>
      <c r="H69" s="46">
        <f t="shared" si="8"/>
        <v>823155</v>
      </c>
    </row>
    <row r="70" spans="1:8" s="19" customFormat="1" ht="12" customHeight="1" x14ac:dyDescent="0.2">
      <c r="A70" s="35"/>
      <c r="B70" s="40"/>
      <c r="C70" s="51">
        <v>4430</v>
      </c>
      <c r="D70" s="44" t="s">
        <v>81</v>
      </c>
      <c r="E70" s="50">
        <v>7407</v>
      </c>
      <c r="F70" s="50">
        <v>715</v>
      </c>
      <c r="G70" s="50"/>
      <c r="H70" s="46">
        <f t="shared" si="8"/>
        <v>8122</v>
      </c>
    </row>
    <row r="71" spans="1:8" s="19" customFormat="1" ht="12" customHeight="1" x14ac:dyDescent="0.2">
      <c r="A71" s="35"/>
      <c r="B71" s="40"/>
      <c r="C71" s="57">
        <v>4800</v>
      </c>
      <c r="D71" s="210" t="s">
        <v>285</v>
      </c>
      <c r="E71" s="50">
        <v>3475042</v>
      </c>
      <c r="F71" s="50"/>
      <c r="G71" s="50">
        <v>5300</v>
      </c>
      <c r="H71" s="46">
        <f t="shared" si="8"/>
        <v>3469742</v>
      </c>
    </row>
    <row r="72" spans="1:8" s="19" customFormat="1" ht="12" customHeight="1" x14ac:dyDescent="0.2">
      <c r="A72" s="35"/>
      <c r="B72" s="40">
        <v>80102</v>
      </c>
      <c r="C72" s="30"/>
      <c r="D72" s="41" t="s">
        <v>62</v>
      </c>
      <c r="E72" s="43">
        <v>10147825</v>
      </c>
      <c r="F72" s="43">
        <f>SUM(F73)</f>
        <v>0</v>
      </c>
      <c r="G72" s="43">
        <f>SUM(G73)</f>
        <v>31039</v>
      </c>
      <c r="H72" s="42">
        <f>SUM(E72+F72-G72)</f>
        <v>10116786</v>
      </c>
    </row>
    <row r="73" spans="1:8" s="19" customFormat="1" ht="12" customHeight="1" x14ac:dyDescent="0.2">
      <c r="A73" s="35"/>
      <c r="B73" s="40"/>
      <c r="C73" s="30"/>
      <c r="D73" s="381" t="s">
        <v>13</v>
      </c>
      <c r="E73" s="186">
        <v>10147825</v>
      </c>
      <c r="F73" s="186">
        <f>SUM(F74:F74)</f>
        <v>0</v>
      </c>
      <c r="G73" s="186">
        <f>SUM(G74:G74)</f>
        <v>31039</v>
      </c>
      <c r="H73" s="84">
        <f>SUM(E73+F73-G73)</f>
        <v>10116786</v>
      </c>
    </row>
    <row r="74" spans="1:8" s="19" customFormat="1" ht="12" customHeight="1" x14ac:dyDescent="0.2">
      <c r="A74" s="35"/>
      <c r="B74" s="40"/>
      <c r="C74" s="51">
        <v>4710</v>
      </c>
      <c r="D74" s="12" t="s">
        <v>54</v>
      </c>
      <c r="E74" s="60">
        <v>126945</v>
      </c>
      <c r="F74" s="60"/>
      <c r="G74" s="60">
        <v>31039</v>
      </c>
      <c r="H74" s="46">
        <f t="shared" ref="H74" si="9">SUM(E74+F74-G74)</f>
        <v>95906</v>
      </c>
    </row>
    <row r="75" spans="1:8" s="19" customFormat="1" ht="12" customHeight="1" x14ac:dyDescent="0.2">
      <c r="A75" s="35"/>
      <c r="B75" s="40">
        <v>80104</v>
      </c>
      <c r="C75" s="30"/>
      <c r="D75" s="41" t="s">
        <v>14</v>
      </c>
      <c r="E75" s="43">
        <v>37276504</v>
      </c>
      <c r="F75" s="43">
        <f>SUM(F76)</f>
        <v>0</v>
      </c>
      <c r="G75" s="43">
        <f>SUM(G76)</f>
        <v>59276</v>
      </c>
      <c r="H75" s="42">
        <f>SUM(E75+F75-G75)</f>
        <v>37217228</v>
      </c>
    </row>
    <row r="76" spans="1:8" s="19" customFormat="1" ht="12" customHeight="1" x14ac:dyDescent="0.2">
      <c r="A76" s="35"/>
      <c r="B76" s="40"/>
      <c r="C76" s="30"/>
      <c r="D76" s="381" t="s">
        <v>13</v>
      </c>
      <c r="E76" s="186">
        <v>27760755</v>
      </c>
      <c r="F76" s="186">
        <f>SUM(F77:F82)</f>
        <v>0</v>
      </c>
      <c r="G76" s="186">
        <f>SUM(G77:G82)</f>
        <v>59276</v>
      </c>
      <c r="H76" s="84">
        <f>SUM(E76+F76-G76)</f>
        <v>27701479</v>
      </c>
    </row>
    <row r="77" spans="1:8" s="19" customFormat="1" ht="12" customHeight="1" x14ac:dyDescent="0.2">
      <c r="A77" s="35"/>
      <c r="B77" s="40"/>
      <c r="C77" s="51">
        <v>4110</v>
      </c>
      <c r="D77" s="44" t="s">
        <v>40</v>
      </c>
      <c r="E77" s="60">
        <v>3429541</v>
      </c>
      <c r="F77" s="60"/>
      <c r="G77" s="60">
        <v>7500</v>
      </c>
      <c r="H77" s="46">
        <f t="shared" ref="H77:H82" si="10">SUM(E77+F77-G77)</f>
        <v>3422041</v>
      </c>
    </row>
    <row r="78" spans="1:8" s="19" customFormat="1" ht="12" customHeight="1" x14ac:dyDescent="0.2">
      <c r="A78" s="52"/>
      <c r="B78" s="65"/>
      <c r="C78" s="54">
        <v>4120</v>
      </c>
      <c r="D78" s="41" t="s">
        <v>47</v>
      </c>
      <c r="E78" s="55">
        <v>484384</v>
      </c>
      <c r="F78" s="55"/>
      <c r="G78" s="55">
        <v>1059</v>
      </c>
      <c r="H78" s="42">
        <f t="shared" si="10"/>
        <v>483325</v>
      </c>
    </row>
    <row r="79" spans="1:8" s="19" customFormat="1" ht="12" customHeight="1" x14ac:dyDescent="0.2">
      <c r="A79" s="35"/>
      <c r="B79" s="40"/>
      <c r="C79" s="51">
        <v>4440</v>
      </c>
      <c r="D79" s="44" t="s">
        <v>77</v>
      </c>
      <c r="E79" s="50">
        <v>932746</v>
      </c>
      <c r="F79" s="50"/>
      <c r="G79" s="50">
        <v>3029</v>
      </c>
      <c r="H79" s="46">
        <f t="shared" si="10"/>
        <v>929717</v>
      </c>
    </row>
    <row r="80" spans="1:8" s="19" customFormat="1" ht="12" customHeight="1" x14ac:dyDescent="0.2">
      <c r="A80" s="35"/>
      <c r="B80" s="40"/>
      <c r="C80" s="51">
        <v>4710</v>
      </c>
      <c r="D80" s="12" t="s">
        <v>54</v>
      </c>
      <c r="E80" s="50">
        <v>226705</v>
      </c>
      <c r="F80" s="50"/>
      <c r="G80" s="50">
        <v>547</v>
      </c>
      <c r="H80" s="46">
        <f t="shared" si="10"/>
        <v>226158</v>
      </c>
    </row>
    <row r="81" spans="1:8" s="19" customFormat="1" ht="12" customHeight="1" x14ac:dyDescent="0.2">
      <c r="A81" s="35"/>
      <c r="B81" s="40"/>
      <c r="C81" s="57">
        <v>4790</v>
      </c>
      <c r="D81" s="210" t="s">
        <v>286</v>
      </c>
      <c r="E81" s="50">
        <v>10025957</v>
      </c>
      <c r="F81" s="50"/>
      <c r="G81" s="50">
        <v>43200</v>
      </c>
      <c r="H81" s="46">
        <f t="shared" si="10"/>
        <v>9982757</v>
      </c>
    </row>
    <row r="82" spans="1:8" s="19" customFormat="1" ht="12" customHeight="1" x14ac:dyDescent="0.2">
      <c r="A82" s="35"/>
      <c r="B82" s="40"/>
      <c r="C82" s="57">
        <v>4800</v>
      </c>
      <c r="D82" s="210" t="s">
        <v>285</v>
      </c>
      <c r="E82" s="50">
        <v>991897</v>
      </c>
      <c r="F82" s="50"/>
      <c r="G82" s="50">
        <f>271+3670</f>
        <v>3941</v>
      </c>
      <c r="H82" s="46">
        <f t="shared" si="10"/>
        <v>987956</v>
      </c>
    </row>
    <row r="83" spans="1:8" s="19" customFormat="1" ht="12" customHeight="1" x14ac:dyDescent="0.2">
      <c r="A83" s="35"/>
      <c r="B83" s="40">
        <v>80115</v>
      </c>
      <c r="C83" s="30"/>
      <c r="D83" s="41" t="s">
        <v>37</v>
      </c>
      <c r="E83" s="42">
        <v>41424287</v>
      </c>
      <c r="F83" s="43">
        <f>SUM(F84)</f>
        <v>350</v>
      </c>
      <c r="G83" s="43">
        <f>SUM(G84)</f>
        <v>350</v>
      </c>
      <c r="H83" s="42">
        <f>SUM(E83+F83-G83)</f>
        <v>41424287</v>
      </c>
    </row>
    <row r="84" spans="1:8" s="19" customFormat="1" ht="12" customHeight="1" x14ac:dyDescent="0.2">
      <c r="A84" s="35"/>
      <c r="B84" s="36"/>
      <c r="C84" s="30"/>
      <c r="D84" s="381" t="s">
        <v>13</v>
      </c>
      <c r="E84" s="186">
        <v>36519107</v>
      </c>
      <c r="F84" s="186">
        <f>SUM(F85:F86)</f>
        <v>350</v>
      </c>
      <c r="G84" s="186">
        <f>SUM(G85:G86)</f>
        <v>350</v>
      </c>
      <c r="H84" s="186">
        <f t="shared" ref="H84:H86" si="11">SUM(E84+F84-G84)</f>
        <v>36519107</v>
      </c>
    </row>
    <row r="85" spans="1:8" s="19" customFormat="1" ht="21" customHeight="1" x14ac:dyDescent="0.2">
      <c r="A85" s="35"/>
      <c r="B85" s="29"/>
      <c r="C85" s="187">
        <v>4140</v>
      </c>
      <c r="D85" s="211" t="s">
        <v>287</v>
      </c>
      <c r="E85" s="46">
        <v>21200</v>
      </c>
      <c r="F85" s="46"/>
      <c r="G85" s="45">
        <v>350</v>
      </c>
      <c r="H85" s="45">
        <f t="shared" si="11"/>
        <v>20850</v>
      </c>
    </row>
    <row r="86" spans="1:8" s="19" customFormat="1" ht="12" customHeight="1" x14ac:dyDescent="0.2">
      <c r="A86" s="35"/>
      <c r="B86" s="36"/>
      <c r="C86" s="51">
        <v>4430</v>
      </c>
      <c r="D86" s="44" t="s">
        <v>81</v>
      </c>
      <c r="E86" s="46">
        <v>21988</v>
      </c>
      <c r="F86" s="46">
        <v>350</v>
      </c>
      <c r="G86" s="46"/>
      <c r="H86" s="45">
        <f t="shared" si="11"/>
        <v>22338</v>
      </c>
    </row>
    <row r="87" spans="1:8" s="19" customFormat="1" ht="12" customHeight="1" x14ac:dyDescent="0.2">
      <c r="A87" s="35"/>
      <c r="B87" s="40">
        <v>80116</v>
      </c>
      <c r="C87" s="30"/>
      <c r="D87" s="41" t="s">
        <v>130</v>
      </c>
      <c r="E87" s="42">
        <v>5272240</v>
      </c>
      <c r="F87" s="43">
        <f>SUM(F88)</f>
        <v>720021</v>
      </c>
      <c r="G87" s="43">
        <f>SUM(G88)</f>
        <v>0</v>
      </c>
      <c r="H87" s="42">
        <f>SUM(E87+F87-G87)</f>
        <v>5992261</v>
      </c>
    </row>
    <row r="88" spans="1:8" s="19" customFormat="1" ht="12" customHeight="1" x14ac:dyDescent="0.2">
      <c r="A88" s="35"/>
      <c r="B88" s="40"/>
      <c r="C88" s="30"/>
      <c r="D88" s="381" t="s">
        <v>13</v>
      </c>
      <c r="E88" s="186">
        <v>0</v>
      </c>
      <c r="F88" s="186">
        <f>SUM(F89:F104)</f>
        <v>720021</v>
      </c>
      <c r="G88" s="186">
        <f>SUM(G89:G104)</f>
        <v>0</v>
      </c>
      <c r="H88" s="84">
        <f>SUM(E88+F88-G88)</f>
        <v>720021</v>
      </c>
    </row>
    <row r="89" spans="1:8" s="19" customFormat="1" ht="12" customHeight="1" x14ac:dyDescent="0.2">
      <c r="A89" s="35"/>
      <c r="B89" s="40"/>
      <c r="C89" s="51">
        <v>3020</v>
      </c>
      <c r="D89" s="44" t="s">
        <v>72</v>
      </c>
      <c r="E89" s="46">
        <v>0</v>
      </c>
      <c r="F89" s="45">
        <v>600</v>
      </c>
      <c r="G89" s="45"/>
      <c r="H89" s="45">
        <f t="shared" ref="H89:H104" si="12">SUM(E89+F89-G89)</f>
        <v>600</v>
      </c>
    </row>
    <row r="90" spans="1:8" s="19" customFormat="1" ht="12" customHeight="1" x14ac:dyDescent="0.2">
      <c r="A90" s="35"/>
      <c r="B90" s="40"/>
      <c r="C90" s="51">
        <v>4010</v>
      </c>
      <c r="D90" s="44" t="s">
        <v>25</v>
      </c>
      <c r="E90" s="46">
        <v>0</v>
      </c>
      <c r="F90" s="45">
        <v>128000</v>
      </c>
      <c r="G90" s="45"/>
      <c r="H90" s="45">
        <f t="shared" si="12"/>
        <v>128000</v>
      </c>
    </row>
    <row r="91" spans="1:8" s="19" customFormat="1" ht="12" customHeight="1" x14ac:dyDescent="0.2">
      <c r="A91" s="35"/>
      <c r="B91" s="40"/>
      <c r="C91" s="51">
        <v>4110</v>
      </c>
      <c r="D91" s="44" t="s">
        <v>40</v>
      </c>
      <c r="E91" s="46">
        <v>0</v>
      </c>
      <c r="F91" s="45">
        <v>85500</v>
      </c>
      <c r="G91" s="45"/>
      <c r="H91" s="45">
        <f t="shared" si="12"/>
        <v>85500</v>
      </c>
    </row>
    <row r="92" spans="1:8" s="19" customFormat="1" ht="12" customHeight="1" x14ac:dyDescent="0.2">
      <c r="A92" s="35"/>
      <c r="B92" s="40"/>
      <c r="C92" s="51">
        <v>4120</v>
      </c>
      <c r="D92" s="44" t="s">
        <v>47</v>
      </c>
      <c r="E92" s="46">
        <v>0</v>
      </c>
      <c r="F92" s="45">
        <v>13100</v>
      </c>
      <c r="G92" s="45"/>
      <c r="H92" s="45">
        <f t="shared" si="12"/>
        <v>13100</v>
      </c>
    </row>
    <row r="93" spans="1:8" s="19" customFormat="1" ht="12" customHeight="1" x14ac:dyDescent="0.2">
      <c r="A93" s="35"/>
      <c r="B93" s="40"/>
      <c r="C93" s="10" t="s">
        <v>55</v>
      </c>
      <c r="D93" s="12" t="s">
        <v>19</v>
      </c>
      <c r="E93" s="46">
        <v>0</v>
      </c>
      <c r="F93" s="60">
        <v>3000</v>
      </c>
      <c r="G93" s="60"/>
      <c r="H93" s="50">
        <f t="shared" si="12"/>
        <v>3000</v>
      </c>
    </row>
    <row r="94" spans="1:8" s="19" customFormat="1" ht="12" customHeight="1" x14ac:dyDescent="0.2">
      <c r="A94" s="35"/>
      <c r="B94" s="40"/>
      <c r="C94" s="51">
        <v>4240</v>
      </c>
      <c r="D94" s="44" t="s">
        <v>31</v>
      </c>
      <c r="E94" s="46">
        <v>0</v>
      </c>
      <c r="F94" s="60">
        <v>5000</v>
      </c>
      <c r="G94" s="60"/>
      <c r="H94" s="50">
        <f t="shared" si="12"/>
        <v>5000</v>
      </c>
    </row>
    <row r="95" spans="1:8" s="19" customFormat="1" ht="12" customHeight="1" x14ac:dyDescent="0.2">
      <c r="A95" s="35"/>
      <c r="B95" s="40"/>
      <c r="C95" s="51">
        <v>4260</v>
      </c>
      <c r="D95" s="44" t="s">
        <v>20</v>
      </c>
      <c r="E95" s="46">
        <v>0</v>
      </c>
      <c r="F95" s="60">
        <v>35000</v>
      </c>
      <c r="G95" s="60"/>
      <c r="H95" s="50">
        <f t="shared" si="12"/>
        <v>35000</v>
      </c>
    </row>
    <row r="96" spans="1:8" s="19" customFormat="1" ht="12" customHeight="1" x14ac:dyDescent="0.2">
      <c r="A96" s="35"/>
      <c r="B96" s="40"/>
      <c r="C96" s="51">
        <v>4270</v>
      </c>
      <c r="D96" s="44" t="s">
        <v>41</v>
      </c>
      <c r="E96" s="46">
        <v>0</v>
      </c>
      <c r="F96" s="60">
        <v>1500</v>
      </c>
      <c r="G96" s="60"/>
      <c r="H96" s="50">
        <f t="shared" si="12"/>
        <v>1500</v>
      </c>
    </row>
    <row r="97" spans="1:8" s="19" customFormat="1" ht="12" customHeight="1" x14ac:dyDescent="0.2">
      <c r="A97" s="35"/>
      <c r="B97" s="40"/>
      <c r="C97" s="51">
        <v>4280</v>
      </c>
      <c r="D97" s="44" t="s">
        <v>53</v>
      </c>
      <c r="E97" s="46">
        <v>0</v>
      </c>
      <c r="F97" s="60">
        <v>200</v>
      </c>
      <c r="G97" s="60"/>
      <c r="H97" s="50">
        <f t="shared" si="12"/>
        <v>200</v>
      </c>
    </row>
    <row r="98" spans="1:8" s="19" customFormat="1" ht="12" customHeight="1" x14ac:dyDescent="0.2">
      <c r="A98" s="35"/>
      <c r="B98" s="40"/>
      <c r="C98" s="51">
        <v>4300</v>
      </c>
      <c r="D98" s="44" t="s">
        <v>21</v>
      </c>
      <c r="E98" s="46">
        <v>0</v>
      </c>
      <c r="F98" s="60">
        <v>3800</v>
      </c>
      <c r="G98" s="60"/>
      <c r="H98" s="50">
        <f t="shared" si="12"/>
        <v>3800</v>
      </c>
    </row>
    <row r="99" spans="1:8" s="19" customFormat="1" ht="12" customHeight="1" x14ac:dyDescent="0.2">
      <c r="A99" s="35"/>
      <c r="B99" s="40"/>
      <c r="C99" s="51">
        <v>4360</v>
      </c>
      <c r="D99" s="44" t="s">
        <v>210</v>
      </c>
      <c r="E99" s="46">
        <v>0</v>
      </c>
      <c r="F99" s="60">
        <v>600</v>
      </c>
      <c r="G99" s="60"/>
      <c r="H99" s="50">
        <f t="shared" si="12"/>
        <v>600</v>
      </c>
    </row>
    <row r="100" spans="1:8" s="19" customFormat="1" ht="12" customHeight="1" x14ac:dyDescent="0.2">
      <c r="A100" s="35"/>
      <c r="B100" s="40"/>
      <c r="C100" s="51">
        <v>4410</v>
      </c>
      <c r="D100" s="12" t="s">
        <v>71</v>
      </c>
      <c r="E100" s="46">
        <v>0</v>
      </c>
      <c r="F100" s="60">
        <v>100</v>
      </c>
      <c r="G100" s="60"/>
      <c r="H100" s="50">
        <f t="shared" si="12"/>
        <v>100</v>
      </c>
    </row>
    <row r="101" spans="1:8" s="19" customFormat="1" ht="12" customHeight="1" x14ac:dyDescent="0.2">
      <c r="A101" s="35"/>
      <c r="B101" s="40"/>
      <c r="C101" s="51">
        <v>4440</v>
      </c>
      <c r="D101" s="44" t="s">
        <v>77</v>
      </c>
      <c r="E101" s="46">
        <v>0</v>
      </c>
      <c r="F101" s="60">
        <v>34771</v>
      </c>
      <c r="G101" s="60"/>
      <c r="H101" s="50">
        <f t="shared" si="12"/>
        <v>34771</v>
      </c>
    </row>
    <row r="102" spans="1:8" s="19" customFormat="1" ht="19.149999999999999" customHeight="1" x14ac:dyDescent="0.2">
      <c r="A102" s="35"/>
      <c r="B102" s="40"/>
      <c r="C102" s="208">
        <v>4700</v>
      </c>
      <c r="D102" s="211" t="s">
        <v>284</v>
      </c>
      <c r="E102" s="46">
        <v>0</v>
      </c>
      <c r="F102" s="45">
        <v>150</v>
      </c>
      <c r="G102" s="45"/>
      <c r="H102" s="50">
        <f t="shared" si="12"/>
        <v>150</v>
      </c>
    </row>
    <row r="103" spans="1:8" s="19" customFormat="1" ht="12" customHeight="1" x14ac:dyDescent="0.2">
      <c r="A103" s="35"/>
      <c r="B103" s="40"/>
      <c r="C103" s="51">
        <v>4710</v>
      </c>
      <c r="D103" s="12" t="s">
        <v>54</v>
      </c>
      <c r="E103" s="46">
        <v>0</v>
      </c>
      <c r="F103" s="60">
        <v>5200</v>
      </c>
      <c r="G103" s="60"/>
      <c r="H103" s="50">
        <f t="shared" si="12"/>
        <v>5200</v>
      </c>
    </row>
    <row r="104" spans="1:8" s="19" customFormat="1" ht="12" customHeight="1" x14ac:dyDescent="0.2">
      <c r="A104" s="35"/>
      <c r="B104" s="40"/>
      <c r="C104" s="57">
        <v>4790</v>
      </c>
      <c r="D104" s="210" t="s">
        <v>286</v>
      </c>
      <c r="E104" s="46">
        <v>0</v>
      </c>
      <c r="F104" s="60">
        <v>403500</v>
      </c>
      <c r="G104" s="60"/>
      <c r="H104" s="50">
        <f t="shared" si="12"/>
        <v>403500</v>
      </c>
    </row>
    <row r="105" spans="1:8" s="19" customFormat="1" ht="12" customHeight="1" x14ac:dyDescent="0.2">
      <c r="A105" s="35"/>
      <c r="B105" s="40">
        <v>80117</v>
      </c>
      <c r="C105" s="30"/>
      <c r="D105" s="41" t="s">
        <v>145</v>
      </c>
      <c r="E105" s="62">
        <v>7375276</v>
      </c>
      <c r="F105" s="43">
        <f>SUM(F106)</f>
        <v>789889</v>
      </c>
      <c r="G105" s="43">
        <f>SUM(G106)</f>
        <v>0</v>
      </c>
      <c r="H105" s="42">
        <f>SUM(E105+F105-G105)</f>
        <v>8165165</v>
      </c>
    </row>
    <row r="106" spans="1:8" s="19" customFormat="1" ht="12" customHeight="1" x14ac:dyDescent="0.2">
      <c r="A106" s="35"/>
      <c r="B106" s="36"/>
      <c r="C106" s="30"/>
      <c r="D106" s="381" t="s">
        <v>13</v>
      </c>
      <c r="E106" s="186">
        <v>4718292</v>
      </c>
      <c r="F106" s="186">
        <f>SUM(F107:F122)</f>
        <v>789889</v>
      </c>
      <c r="G106" s="186">
        <f>SUM(G107:G122)</f>
        <v>0</v>
      </c>
      <c r="H106" s="186">
        <f t="shared" ref="H106:H122" si="13">SUM(E106+F106-G106)</f>
        <v>5508181</v>
      </c>
    </row>
    <row r="107" spans="1:8" s="19" customFormat="1" ht="12" customHeight="1" x14ac:dyDescent="0.2">
      <c r="A107" s="35"/>
      <c r="B107" s="36"/>
      <c r="C107" s="51">
        <v>3020</v>
      </c>
      <c r="D107" s="44" t="s">
        <v>72</v>
      </c>
      <c r="E107" s="46">
        <v>11599</v>
      </c>
      <c r="F107" s="45">
        <v>600</v>
      </c>
      <c r="G107" s="45"/>
      <c r="H107" s="45">
        <f t="shared" si="13"/>
        <v>12199</v>
      </c>
    </row>
    <row r="108" spans="1:8" s="19" customFormat="1" ht="12" customHeight="1" x14ac:dyDescent="0.2">
      <c r="A108" s="35"/>
      <c r="B108" s="40"/>
      <c r="C108" s="51">
        <v>4010</v>
      </c>
      <c r="D108" s="44" t="s">
        <v>25</v>
      </c>
      <c r="E108" s="46">
        <v>213830</v>
      </c>
      <c r="F108" s="45">
        <v>264000</v>
      </c>
      <c r="G108" s="45"/>
      <c r="H108" s="45">
        <f t="shared" si="13"/>
        <v>477830</v>
      </c>
    </row>
    <row r="109" spans="1:8" s="19" customFormat="1" ht="12" customHeight="1" x14ac:dyDescent="0.2">
      <c r="A109" s="35"/>
      <c r="B109" s="40"/>
      <c r="C109" s="51">
        <v>4110</v>
      </c>
      <c r="D109" s="44" t="s">
        <v>40</v>
      </c>
      <c r="E109" s="46">
        <v>589985</v>
      </c>
      <c r="F109" s="45">
        <v>94500</v>
      </c>
      <c r="G109" s="45"/>
      <c r="H109" s="45">
        <f t="shared" si="13"/>
        <v>684485</v>
      </c>
    </row>
    <row r="110" spans="1:8" s="19" customFormat="1" ht="12" customHeight="1" x14ac:dyDescent="0.2">
      <c r="A110" s="35"/>
      <c r="B110" s="40"/>
      <c r="C110" s="51">
        <v>4120</v>
      </c>
      <c r="D110" s="44" t="s">
        <v>47</v>
      </c>
      <c r="E110" s="46">
        <v>88389</v>
      </c>
      <c r="F110" s="45">
        <v>14000</v>
      </c>
      <c r="G110" s="45"/>
      <c r="H110" s="45">
        <f t="shared" si="13"/>
        <v>102389</v>
      </c>
    </row>
    <row r="111" spans="1:8" s="19" customFormat="1" ht="12" customHeight="1" x14ac:dyDescent="0.2">
      <c r="A111" s="35"/>
      <c r="B111" s="40"/>
      <c r="C111" s="10" t="s">
        <v>55</v>
      </c>
      <c r="D111" s="12" t="s">
        <v>19</v>
      </c>
      <c r="E111" s="46">
        <v>40643</v>
      </c>
      <c r="F111" s="60">
        <v>3000</v>
      </c>
      <c r="G111" s="60"/>
      <c r="H111" s="50">
        <f t="shared" si="13"/>
        <v>43643</v>
      </c>
    </row>
    <row r="112" spans="1:8" s="19" customFormat="1" ht="12" customHeight="1" x14ac:dyDescent="0.2">
      <c r="A112" s="35"/>
      <c r="B112" s="40"/>
      <c r="C112" s="51">
        <v>4240</v>
      </c>
      <c r="D112" s="44" t="s">
        <v>31</v>
      </c>
      <c r="E112" s="46">
        <v>33577</v>
      </c>
      <c r="F112" s="60">
        <v>4000</v>
      </c>
      <c r="G112" s="60"/>
      <c r="H112" s="50">
        <f t="shared" si="13"/>
        <v>37577</v>
      </c>
    </row>
    <row r="113" spans="1:8" s="19" customFormat="1" ht="12" customHeight="1" x14ac:dyDescent="0.2">
      <c r="A113" s="35"/>
      <c r="B113" s="40"/>
      <c r="C113" s="51">
        <v>4260</v>
      </c>
      <c r="D113" s="44" t="s">
        <v>20</v>
      </c>
      <c r="E113" s="46">
        <v>254427</v>
      </c>
      <c r="F113" s="60">
        <v>40000</v>
      </c>
      <c r="G113" s="60"/>
      <c r="H113" s="50">
        <f t="shared" si="13"/>
        <v>294427</v>
      </c>
    </row>
    <row r="114" spans="1:8" s="19" customFormat="1" ht="12" customHeight="1" x14ac:dyDescent="0.2">
      <c r="A114" s="35"/>
      <c r="B114" s="40"/>
      <c r="C114" s="51">
        <v>4270</v>
      </c>
      <c r="D114" s="44" t="s">
        <v>41</v>
      </c>
      <c r="E114" s="46">
        <v>28830</v>
      </c>
      <c r="F114" s="60">
        <v>2500</v>
      </c>
      <c r="G114" s="60"/>
      <c r="H114" s="50">
        <f t="shared" si="13"/>
        <v>31330</v>
      </c>
    </row>
    <row r="115" spans="1:8" s="19" customFormat="1" ht="12" customHeight="1" x14ac:dyDescent="0.2">
      <c r="A115" s="35"/>
      <c r="B115" s="40"/>
      <c r="C115" s="51">
        <v>4280</v>
      </c>
      <c r="D115" s="44" t="s">
        <v>53</v>
      </c>
      <c r="E115" s="46">
        <v>2384</v>
      </c>
      <c r="F115" s="60">
        <v>300</v>
      </c>
      <c r="G115" s="60"/>
      <c r="H115" s="50">
        <f t="shared" si="13"/>
        <v>2684</v>
      </c>
    </row>
    <row r="116" spans="1:8" s="19" customFormat="1" ht="12" customHeight="1" x14ac:dyDescent="0.2">
      <c r="A116" s="35"/>
      <c r="B116" s="40"/>
      <c r="C116" s="51">
        <v>4300</v>
      </c>
      <c r="D116" s="44" t="s">
        <v>21</v>
      </c>
      <c r="E116" s="46">
        <v>57119</v>
      </c>
      <c r="F116" s="60">
        <v>4500</v>
      </c>
      <c r="G116" s="60"/>
      <c r="H116" s="50">
        <f t="shared" si="13"/>
        <v>61619</v>
      </c>
    </row>
    <row r="117" spans="1:8" s="19" customFormat="1" ht="12" customHeight="1" x14ac:dyDescent="0.2">
      <c r="A117" s="35"/>
      <c r="B117" s="40"/>
      <c r="C117" s="51">
        <v>4360</v>
      </c>
      <c r="D117" s="44" t="s">
        <v>210</v>
      </c>
      <c r="E117" s="46">
        <v>5136</v>
      </c>
      <c r="F117" s="60">
        <v>750</v>
      </c>
      <c r="G117" s="60"/>
      <c r="H117" s="50">
        <f t="shared" si="13"/>
        <v>5886</v>
      </c>
    </row>
    <row r="118" spans="1:8" s="19" customFormat="1" ht="12" customHeight="1" x14ac:dyDescent="0.2">
      <c r="A118" s="35"/>
      <c r="B118" s="40"/>
      <c r="C118" s="51">
        <v>4410</v>
      </c>
      <c r="D118" s="12" t="s">
        <v>71</v>
      </c>
      <c r="E118" s="46">
        <v>2027</v>
      </c>
      <c r="F118" s="60">
        <v>110</v>
      </c>
      <c r="G118" s="60"/>
      <c r="H118" s="50">
        <f t="shared" si="13"/>
        <v>2137</v>
      </c>
    </row>
    <row r="119" spans="1:8" s="19" customFormat="1" ht="12" customHeight="1" x14ac:dyDescent="0.2">
      <c r="A119" s="35"/>
      <c r="B119" s="40"/>
      <c r="C119" s="51">
        <v>4440</v>
      </c>
      <c r="D119" s="44" t="s">
        <v>77</v>
      </c>
      <c r="E119" s="46">
        <v>156498</v>
      </c>
      <c r="F119" s="60">
        <v>28830</v>
      </c>
      <c r="G119" s="60"/>
      <c r="H119" s="50">
        <f t="shared" si="13"/>
        <v>185328</v>
      </c>
    </row>
    <row r="120" spans="1:8" s="19" customFormat="1" ht="12" customHeight="1" x14ac:dyDescent="0.2">
      <c r="A120" s="35"/>
      <c r="B120" s="40"/>
      <c r="C120" s="208">
        <v>4700</v>
      </c>
      <c r="D120" s="211" t="s">
        <v>284</v>
      </c>
      <c r="E120" s="46">
        <v>2087</v>
      </c>
      <c r="F120" s="45">
        <v>150</v>
      </c>
      <c r="G120" s="45"/>
      <c r="H120" s="50">
        <f t="shared" si="13"/>
        <v>2237</v>
      </c>
    </row>
    <row r="121" spans="1:8" s="19" customFormat="1" ht="12" customHeight="1" x14ac:dyDescent="0.2">
      <c r="A121" s="35"/>
      <c r="B121" s="40"/>
      <c r="C121" s="51">
        <v>4710</v>
      </c>
      <c r="D121" s="12" t="s">
        <v>54</v>
      </c>
      <c r="E121" s="46">
        <v>28619</v>
      </c>
      <c r="F121" s="60">
        <v>5300</v>
      </c>
      <c r="G121" s="60"/>
      <c r="H121" s="50">
        <f t="shared" si="13"/>
        <v>33919</v>
      </c>
    </row>
    <row r="122" spans="1:8" s="19" customFormat="1" ht="12" customHeight="1" x14ac:dyDescent="0.2">
      <c r="A122" s="35"/>
      <c r="B122" s="40"/>
      <c r="C122" s="57">
        <v>4790</v>
      </c>
      <c r="D122" s="210" t="s">
        <v>286</v>
      </c>
      <c r="E122" s="46">
        <v>2900418</v>
      </c>
      <c r="F122" s="60">
        <v>327349</v>
      </c>
      <c r="G122" s="60"/>
      <c r="H122" s="50">
        <f t="shared" si="13"/>
        <v>3227767</v>
      </c>
    </row>
    <row r="123" spans="1:8" s="19" customFormat="1" ht="21.6" customHeight="1" x14ac:dyDescent="0.2">
      <c r="A123" s="35"/>
      <c r="B123" s="212">
        <v>80140</v>
      </c>
      <c r="C123" s="30"/>
      <c r="D123" s="205" t="s">
        <v>288</v>
      </c>
      <c r="E123" s="62">
        <v>4905286</v>
      </c>
      <c r="F123" s="43">
        <f>SUM(F124)</f>
        <v>0</v>
      </c>
      <c r="G123" s="43">
        <f>SUM(G124)</f>
        <v>1883962</v>
      </c>
      <c r="H123" s="42">
        <f>SUM(E123+F123-G123)</f>
        <v>3021324</v>
      </c>
    </row>
    <row r="124" spans="1:8" s="19" customFormat="1" ht="12" customHeight="1" x14ac:dyDescent="0.2">
      <c r="A124" s="35"/>
      <c r="B124" s="36"/>
      <c r="C124" s="30"/>
      <c r="D124" s="381" t="s">
        <v>13</v>
      </c>
      <c r="E124" s="186">
        <v>4905286</v>
      </c>
      <c r="F124" s="186">
        <f>SUM(F125:F140)</f>
        <v>0</v>
      </c>
      <c r="G124" s="186">
        <f>SUM(G125:G140)</f>
        <v>1883962</v>
      </c>
      <c r="H124" s="186">
        <f t="shared" ref="H124:H140" si="14">SUM(E124+F124-G124)</f>
        <v>3021324</v>
      </c>
    </row>
    <row r="125" spans="1:8" s="19" customFormat="1" ht="12" customHeight="1" x14ac:dyDescent="0.2">
      <c r="A125" s="35"/>
      <c r="B125" s="36"/>
      <c r="C125" s="51">
        <v>3020</v>
      </c>
      <c r="D125" s="44" t="s">
        <v>72</v>
      </c>
      <c r="E125" s="46">
        <v>9200</v>
      </c>
      <c r="F125" s="45"/>
      <c r="G125" s="45">
        <v>1200</v>
      </c>
      <c r="H125" s="45">
        <f t="shared" si="14"/>
        <v>8000</v>
      </c>
    </row>
    <row r="126" spans="1:8" s="19" customFormat="1" ht="12" customHeight="1" x14ac:dyDescent="0.2">
      <c r="A126" s="35"/>
      <c r="B126" s="40"/>
      <c r="C126" s="51">
        <v>4010</v>
      </c>
      <c r="D126" s="44" t="s">
        <v>25</v>
      </c>
      <c r="E126" s="46">
        <v>1002145</v>
      </c>
      <c r="F126" s="45"/>
      <c r="G126" s="45">
        <v>732000</v>
      </c>
      <c r="H126" s="45">
        <f t="shared" si="14"/>
        <v>270145</v>
      </c>
    </row>
    <row r="127" spans="1:8" s="19" customFormat="1" ht="12" customHeight="1" x14ac:dyDescent="0.2">
      <c r="A127" s="35"/>
      <c r="B127" s="40"/>
      <c r="C127" s="51">
        <v>4110</v>
      </c>
      <c r="D127" s="44" t="s">
        <v>40</v>
      </c>
      <c r="E127" s="46">
        <v>569281</v>
      </c>
      <c r="F127" s="45"/>
      <c r="G127" s="45">
        <v>201200</v>
      </c>
      <c r="H127" s="45">
        <f t="shared" si="14"/>
        <v>368081</v>
      </c>
    </row>
    <row r="128" spans="1:8" s="19" customFormat="1" ht="12" customHeight="1" x14ac:dyDescent="0.2">
      <c r="A128" s="35"/>
      <c r="B128" s="40"/>
      <c r="C128" s="51">
        <v>4120</v>
      </c>
      <c r="D128" s="44" t="s">
        <v>47</v>
      </c>
      <c r="E128" s="46">
        <v>81665</v>
      </c>
      <c r="F128" s="45"/>
      <c r="G128" s="45">
        <v>31000</v>
      </c>
      <c r="H128" s="45">
        <f t="shared" si="14"/>
        <v>50665</v>
      </c>
    </row>
    <row r="129" spans="1:8" s="19" customFormat="1" ht="12" customHeight="1" x14ac:dyDescent="0.2">
      <c r="A129" s="35"/>
      <c r="B129" s="40"/>
      <c r="C129" s="10" t="s">
        <v>55</v>
      </c>
      <c r="D129" s="12" t="s">
        <v>19</v>
      </c>
      <c r="E129" s="46">
        <v>35000</v>
      </c>
      <c r="F129" s="60"/>
      <c r="G129" s="60">
        <v>6000</v>
      </c>
      <c r="H129" s="50">
        <f t="shared" si="14"/>
        <v>29000</v>
      </c>
    </row>
    <row r="130" spans="1:8" s="19" customFormat="1" ht="12" customHeight="1" x14ac:dyDescent="0.2">
      <c r="A130" s="35"/>
      <c r="B130" s="40"/>
      <c r="C130" s="51">
        <v>4240</v>
      </c>
      <c r="D130" s="44" t="s">
        <v>31</v>
      </c>
      <c r="E130" s="46">
        <v>39000</v>
      </c>
      <c r="F130" s="60"/>
      <c r="G130" s="60">
        <v>9000</v>
      </c>
      <c r="H130" s="50">
        <f t="shared" si="14"/>
        <v>30000</v>
      </c>
    </row>
    <row r="131" spans="1:8" s="19" customFormat="1" ht="12" customHeight="1" x14ac:dyDescent="0.2">
      <c r="A131" s="35"/>
      <c r="B131" s="40"/>
      <c r="C131" s="51">
        <v>4260</v>
      </c>
      <c r="D131" s="44" t="s">
        <v>20</v>
      </c>
      <c r="E131" s="46">
        <v>375563</v>
      </c>
      <c r="F131" s="60"/>
      <c r="G131" s="60">
        <v>75000</v>
      </c>
      <c r="H131" s="50">
        <f t="shared" si="14"/>
        <v>300563</v>
      </c>
    </row>
    <row r="132" spans="1:8" s="19" customFormat="1" ht="12" customHeight="1" x14ac:dyDescent="0.2">
      <c r="A132" s="35"/>
      <c r="B132" s="40"/>
      <c r="C132" s="51">
        <v>4270</v>
      </c>
      <c r="D132" s="44" t="s">
        <v>41</v>
      </c>
      <c r="E132" s="46">
        <v>12000</v>
      </c>
      <c r="F132" s="60"/>
      <c r="G132" s="60">
        <v>4000</v>
      </c>
      <c r="H132" s="50">
        <f t="shared" si="14"/>
        <v>8000</v>
      </c>
    </row>
    <row r="133" spans="1:8" s="19" customFormat="1" ht="12" customHeight="1" x14ac:dyDescent="0.2">
      <c r="A133" s="35"/>
      <c r="B133" s="40"/>
      <c r="C133" s="51">
        <v>4280</v>
      </c>
      <c r="D133" s="44" t="s">
        <v>53</v>
      </c>
      <c r="E133" s="46">
        <v>3300</v>
      </c>
      <c r="F133" s="60"/>
      <c r="G133" s="60">
        <v>500</v>
      </c>
      <c r="H133" s="50">
        <f t="shared" si="14"/>
        <v>2800</v>
      </c>
    </row>
    <row r="134" spans="1:8" s="19" customFormat="1" ht="12" customHeight="1" x14ac:dyDescent="0.2">
      <c r="A134" s="35"/>
      <c r="B134" s="40"/>
      <c r="C134" s="51">
        <v>4300</v>
      </c>
      <c r="D134" s="44" t="s">
        <v>21</v>
      </c>
      <c r="E134" s="46">
        <v>149000</v>
      </c>
      <c r="F134" s="60"/>
      <c r="G134" s="60">
        <v>8300</v>
      </c>
      <c r="H134" s="50">
        <f t="shared" si="14"/>
        <v>140700</v>
      </c>
    </row>
    <row r="135" spans="1:8" s="19" customFormat="1" ht="12" customHeight="1" x14ac:dyDescent="0.2">
      <c r="A135" s="35"/>
      <c r="B135" s="40"/>
      <c r="C135" s="51">
        <v>4360</v>
      </c>
      <c r="D135" s="44" t="s">
        <v>210</v>
      </c>
      <c r="E135" s="46">
        <v>9515</v>
      </c>
      <c r="F135" s="60"/>
      <c r="G135" s="60">
        <v>1350</v>
      </c>
      <c r="H135" s="50">
        <f t="shared" si="14"/>
        <v>8165</v>
      </c>
    </row>
    <row r="136" spans="1:8" s="19" customFormat="1" ht="12" customHeight="1" x14ac:dyDescent="0.2">
      <c r="A136" s="35"/>
      <c r="B136" s="40"/>
      <c r="C136" s="51">
        <v>4410</v>
      </c>
      <c r="D136" s="12" t="s">
        <v>71</v>
      </c>
      <c r="E136" s="46">
        <v>1610</v>
      </c>
      <c r="F136" s="60"/>
      <c r="G136" s="60">
        <v>210</v>
      </c>
      <c r="H136" s="50">
        <f t="shared" si="14"/>
        <v>1400</v>
      </c>
    </row>
    <row r="137" spans="1:8" s="19" customFormat="1" ht="12" customHeight="1" x14ac:dyDescent="0.2">
      <c r="A137" s="52"/>
      <c r="B137" s="65"/>
      <c r="C137" s="54">
        <v>4440</v>
      </c>
      <c r="D137" s="41" t="s">
        <v>77</v>
      </c>
      <c r="E137" s="42">
        <v>177043</v>
      </c>
      <c r="F137" s="62"/>
      <c r="G137" s="62">
        <v>70003</v>
      </c>
      <c r="H137" s="55">
        <f t="shared" si="14"/>
        <v>107040</v>
      </c>
    </row>
    <row r="138" spans="1:8" s="19" customFormat="1" ht="12" customHeight="1" x14ac:dyDescent="0.2">
      <c r="A138" s="35"/>
      <c r="B138" s="40"/>
      <c r="C138" s="208">
        <v>4700</v>
      </c>
      <c r="D138" s="211" t="s">
        <v>284</v>
      </c>
      <c r="E138" s="46">
        <v>2200</v>
      </c>
      <c r="F138" s="45"/>
      <c r="G138" s="45">
        <v>300</v>
      </c>
      <c r="H138" s="50">
        <f t="shared" si="14"/>
        <v>1900</v>
      </c>
    </row>
    <row r="139" spans="1:8" s="19" customFormat="1" ht="12" customHeight="1" x14ac:dyDescent="0.2">
      <c r="A139" s="35"/>
      <c r="B139" s="40"/>
      <c r="C139" s="51">
        <v>4710</v>
      </c>
      <c r="D139" s="12" t="s">
        <v>54</v>
      </c>
      <c r="E139" s="46">
        <v>25854</v>
      </c>
      <c r="F139" s="60"/>
      <c r="G139" s="60">
        <v>13050</v>
      </c>
      <c r="H139" s="50">
        <f t="shared" si="14"/>
        <v>12804</v>
      </c>
    </row>
    <row r="140" spans="1:8" s="19" customFormat="1" ht="12" customHeight="1" x14ac:dyDescent="0.2">
      <c r="A140" s="35"/>
      <c r="B140" s="40"/>
      <c r="C140" s="57">
        <v>4790</v>
      </c>
      <c r="D140" s="210" t="s">
        <v>286</v>
      </c>
      <c r="E140" s="46">
        <v>2033849</v>
      </c>
      <c r="F140" s="60"/>
      <c r="G140" s="60">
        <v>730849</v>
      </c>
      <c r="H140" s="50">
        <f t="shared" si="14"/>
        <v>1303000</v>
      </c>
    </row>
    <row r="141" spans="1:8" s="19" customFormat="1" ht="12" customHeight="1" x14ac:dyDescent="0.2">
      <c r="A141" s="35"/>
      <c r="B141" s="212">
        <v>80142</v>
      </c>
      <c r="C141" s="30"/>
      <c r="D141" s="213" t="s">
        <v>289</v>
      </c>
      <c r="E141" s="62">
        <v>0</v>
      </c>
      <c r="F141" s="43">
        <f>SUM(F142)</f>
        <v>99851</v>
      </c>
      <c r="G141" s="43">
        <f>SUM(G142)</f>
        <v>0</v>
      </c>
      <c r="H141" s="42">
        <f>SUM(E141+F141-G141)</f>
        <v>99851</v>
      </c>
    </row>
    <row r="142" spans="1:8" s="19" customFormat="1" ht="12" customHeight="1" x14ac:dyDescent="0.2">
      <c r="A142" s="35"/>
      <c r="B142" s="36"/>
      <c r="C142" s="30"/>
      <c r="D142" s="381" t="s">
        <v>13</v>
      </c>
      <c r="E142" s="186">
        <v>0</v>
      </c>
      <c r="F142" s="186">
        <f>SUM(F143:F147)</f>
        <v>99851</v>
      </c>
      <c r="G142" s="186">
        <f>SUM(G143:G147)</f>
        <v>0</v>
      </c>
      <c r="H142" s="186">
        <f t="shared" ref="H142:H147" si="15">SUM(E142+F142-G142)</f>
        <v>99851</v>
      </c>
    </row>
    <row r="143" spans="1:8" s="19" customFormat="1" ht="12" customHeight="1" x14ac:dyDescent="0.2">
      <c r="A143" s="35"/>
      <c r="B143" s="40"/>
      <c r="C143" s="51">
        <v>4010</v>
      </c>
      <c r="D143" s="44" t="s">
        <v>25</v>
      </c>
      <c r="E143" s="46">
        <v>0</v>
      </c>
      <c r="F143" s="45">
        <v>83000</v>
      </c>
      <c r="G143" s="45"/>
      <c r="H143" s="45">
        <f t="shared" si="15"/>
        <v>83000</v>
      </c>
    </row>
    <row r="144" spans="1:8" s="19" customFormat="1" ht="12" customHeight="1" x14ac:dyDescent="0.2">
      <c r="A144" s="35"/>
      <c r="B144" s="40"/>
      <c r="C144" s="51">
        <v>4110</v>
      </c>
      <c r="D144" s="44" t="s">
        <v>40</v>
      </c>
      <c r="E144" s="46">
        <v>0</v>
      </c>
      <c r="F144" s="45">
        <v>10500</v>
      </c>
      <c r="G144" s="45"/>
      <c r="H144" s="45">
        <f t="shared" si="15"/>
        <v>10500</v>
      </c>
    </row>
    <row r="145" spans="1:8" s="19" customFormat="1" ht="12" customHeight="1" x14ac:dyDescent="0.2">
      <c r="A145" s="35"/>
      <c r="B145" s="40"/>
      <c r="C145" s="51">
        <v>4120</v>
      </c>
      <c r="D145" s="44" t="s">
        <v>47</v>
      </c>
      <c r="E145" s="46">
        <v>0</v>
      </c>
      <c r="F145" s="45">
        <v>1900</v>
      </c>
      <c r="G145" s="45"/>
      <c r="H145" s="45">
        <f t="shared" si="15"/>
        <v>1900</v>
      </c>
    </row>
    <row r="146" spans="1:8" s="19" customFormat="1" ht="12" customHeight="1" x14ac:dyDescent="0.2">
      <c r="A146" s="35"/>
      <c r="B146" s="40"/>
      <c r="C146" s="51">
        <v>4440</v>
      </c>
      <c r="D146" s="44" t="s">
        <v>77</v>
      </c>
      <c r="E146" s="46">
        <v>0</v>
      </c>
      <c r="F146" s="60">
        <v>3201</v>
      </c>
      <c r="G146" s="60"/>
      <c r="H146" s="50">
        <f t="shared" si="15"/>
        <v>3201</v>
      </c>
    </row>
    <row r="147" spans="1:8" s="19" customFormat="1" ht="12" customHeight="1" x14ac:dyDescent="0.2">
      <c r="A147" s="35"/>
      <c r="B147" s="40"/>
      <c r="C147" s="51">
        <v>4710</v>
      </c>
      <c r="D147" s="12" t="s">
        <v>54</v>
      </c>
      <c r="E147" s="50">
        <v>0</v>
      </c>
      <c r="F147" s="60">
        <v>1250</v>
      </c>
      <c r="G147" s="60"/>
      <c r="H147" s="46">
        <f t="shared" si="15"/>
        <v>1250</v>
      </c>
    </row>
    <row r="148" spans="1:8" s="19" customFormat="1" ht="12" customHeight="1" x14ac:dyDescent="0.2">
      <c r="A148" s="35"/>
      <c r="B148" s="212">
        <v>80144</v>
      </c>
      <c r="C148" s="30"/>
      <c r="D148" s="213" t="s">
        <v>290</v>
      </c>
      <c r="E148" s="62">
        <v>0</v>
      </c>
      <c r="F148" s="43">
        <f>SUM(F149)</f>
        <v>104201</v>
      </c>
      <c r="G148" s="43">
        <f>SUM(G149)</f>
        <v>0</v>
      </c>
      <c r="H148" s="42">
        <f>SUM(E148+F148-G148)</f>
        <v>104201</v>
      </c>
    </row>
    <row r="149" spans="1:8" s="19" customFormat="1" ht="12" customHeight="1" x14ac:dyDescent="0.2">
      <c r="A149" s="35"/>
      <c r="B149" s="36"/>
      <c r="C149" s="30"/>
      <c r="D149" s="381" t="s">
        <v>13</v>
      </c>
      <c r="E149" s="186">
        <v>0</v>
      </c>
      <c r="F149" s="186">
        <f>SUM(F150:F154)</f>
        <v>104201</v>
      </c>
      <c r="G149" s="186">
        <f>SUM(G150:G154)</f>
        <v>0</v>
      </c>
      <c r="H149" s="186">
        <f t="shared" ref="H149:H154" si="16">SUM(E149+F149-G149)</f>
        <v>104201</v>
      </c>
    </row>
    <row r="150" spans="1:8" s="19" customFormat="1" ht="12" customHeight="1" x14ac:dyDescent="0.2">
      <c r="A150" s="35"/>
      <c r="B150" s="40"/>
      <c r="C150" s="51">
        <v>4010</v>
      </c>
      <c r="D150" s="44" t="s">
        <v>25</v>
      </c>
      <c r="E150" s="46">
        <v>0</v>
      </c>
      <c r="F150" s="45">
        <v>87000</v>
      </c>
      <c r="G150" s="45"/>
      <c r="H150" s="45">
        <f t="shared" si="16"/>
        <v>87000</v>
      </c>
    </row>
    <row r="151" spans="1:8" s="19" customFormat="1" ht="12" customHeight="1" x14ac:dyDescent="0.2">
      <c r="A151" s="35"/>
      <c r="B151" s="40"/>
      <c r="C151" s="51">
        <v>4110</v>
      </c>
      <c r="D151" s="44" t="s">
        <v>40</v>
      </c>
      <c r="E151" s="46">
        <v>0</v>
      </c>
      <c r="F151" s="45">
        <v>10700</v>
      </c>
      <c r="G151" s="45"/>
      <c r="H151" s="45">
        <f t="shared" si="16"/>
        <v>10700</v>
      </c>
    </row>
    <row r="152" spans="1:8" s="19" customFormat="1" ht="12" customHeight="1" x14ac:dyDescent="0.2">
      <c r="A152" s="35"/>
      <c r="B152" s="40"/>
      <c r="C152" s="51">
        <v>4120</v>
      </c>
      <c r="D152" s="44" t="s">
        <v>47</v>
      </c>
      <c r="E152" s="46">
        <v>0</v>
      </c>
      <c r="F152" s="45">
        <v>2000</v>
      </c>
      <c r="G152" s="45"/>
      <c r="H152" s="45">
        <f t="shared" si="16"/>
        <v>2000</v>
      </c>
    </row>
    <row r="153" spans="1:8" s="19" customFormat="1" ht="12" customHeight="1" x14ac:dyDescent="0.2">
      <c r="A153" s="35"/>
      <c r="B153" s="40"/>
      <c r="C153" s="51">
        <v>4440</v>
      </c>
      <c r="D153" s="44" t="s">
        <v>77</v>
      </c>
      <c r="E153" s="46">
        <v>0</v>
      </c>
      <c r="F153" s="60">
        <v>3201</v>
      </c>
      <c r="G153" s="60"/>
      <c r="H153" s="50">
        <f t="shared" si="16"/>
        <v>3201</v>
      </c>
    </row>
    <row r="154" spans="1:8" s="19" customFormat="1" ht="12" customHeight="1" x14ac:dyDescent="0.2">
      <c r="A154" s="35"/>
      <c r="B154" s="40"/>
      <c r="C154" s="51">
        <v>4710</v>
      </c>
      <c r="D154" s="12" t="s">
        <v>54</v>
      </c>
      <c r="E154" s="50">
        <v>0</v>
      </c>
      <c r="F154" s="60">
        <v>1300</v>
      </c>
      <c r="G154" s="60"/>
      <c r="H154" s="46">
        <f t="shared" si="16"/>
        <v>1300</v>
      </c>
    </row>
    <row r="155" spans="1:8" s="19" customFormat="1" ht="12" customHeight="1" x14ac:dyDescent="0.2">
      <c r="A155" s="35"/>
      <c r="B155" s="11">
        <v>80146</v>
      </c>
      <c r="C155" s="10"/>
      <c r="D155" s="41" t="s">
        <v>48</v>
      </c>
      <c r="E155" s="42">
        <v>1194359</v>
      </c>
      <c r="F155" s="43">
        <f>SUM(F156)</f>
        <v>23767</v>
      </c>
      <c r="G155" s="43">
        <f>SUM(G156)</f>
        <v>23767</v>
      </c>
      <c r="H155" s="42">
        <f>SUM(E155+F155-G155)</f>
        <v>1194359</v>
      </c>
    </row>
    <row r="156" spans="1:8" s="19" customFormat="1" ht="12" customHeight="1" x14ac:dyDescent="0.2">
      <c r="A156" s="35"/>
      <c r="B156" s="40"/>
      <c r="C156" s="30"/>
      <c r="D156" s="381" t="s">
        <v>13</v>
      </c>
      <c r="E156" s="84">
        <v>186000</v>
      </c>
      <c r="F156" s="185">
        <f>SUM(F157:F160)</f>
        <v>23767</v>
      </c>
      <c r="G156" s="185">
        <f>SUM(G157:G160)</f>
        <v>23767</v>
      </c>
      <c r="H156" s="186">
        <f t="shared" ref="H156:H160" si="17">SUM(E156+F156-G156)</f>
        <v>186000</v>
      </c>
    </row>
    <row r="157" spans="1:8" s="19" customFormat="1" ht="12" customHeight="1" x14ac:dyDescent="0.2">
      <c r="A157" s="35"/>
      <c r="B157" s="40"/>
      <c r="C157" s="51">
        <v>4110</v>
      </c>
      <c r="D157" s="44" t="s">
        <v>40</v>
      </c>
      <c r="E157" s="46">
        <v>25371</v>
      </c>
      <c r="F157" s="50">
        <v>3440</v>
      </c>
      <c r="G157" s="50">
        <v>3440</v>
      </c>
      <c r="H157" s="45">
        <f t="shared" si="17"/>
        <v>25371</v>
      </c>
    </row>
    <row r="158" spans="1:8" s="19" customFormat="1" ht="12" customHeight="1" x14ac:dyDescent="0.2">
      <c r="A158" s="35"/>
      <c r="B158" s="40"/>
      <c r="C158" s="51">
        <v>4120</v>
      </c>
      <c r="D158" s="44" t="s">
        <v>47</v>
      </c>
      <c r="E158" s="46">
        <v>3616</v>
      </c>
      <c r="F158" s="50">
        <v>281</v>
      </c>
      <c r="G158" s="50">
        <v>281</v>
      </c>
      <c r="H158" s="45">
        <f t="shared" si="17"/>
        <v>3616</v>
      </c>
    </row>
    <row r="159" spans="1:8" s="19" customFormat="1" ht="12" customHeight="1" x14ac:dyDescent="0.2">
      <c r="A159" s="35"/>
      <c r="B159" s="40"/>
      <c r="C159" s="57">
        <v>4790</v>
      </c>
      <c r="D159" s="210" t="s">
        <v>286</v>
      </c>
      <c r="E159" s="46">
        <v>122015</v>
      </c>
      <c r="F159" s="50"/>
      <c r="G159" s="50">
        <v>1843</v>
      </c>
      <c r="H159" s="45">
        <f t="shared" si="17"/>
        <v>120172</v>
      </c>
    </row>
    <row r="160" spans="1:8" s="19" customFormat="1" ht="12" customHeight="1" x14ac:dyDescent="0.2">
      <c r="A160" s="35"/>
      <c r="B160" s="40"/>
      <c r="C160" s="57">
        <v>4800</v>
      </c>
      <c r="D160" s="210" t="s">
        <v>285</v>
      </c>
      <c r="E160" s="46">
        <v>25717</v>
      </c>
      <c r="F160" s="50">
        <v>20046</v>
      </c>
      <c r="G160" s="50">
        <v>18203</v>
      </c>
      <c r="H160" s="45">
        <f t="shared" si="17"/>
        <v>27560</v>
      </c>
    </row>
    <row r="161" spans="1:8" s="19" customFormat="1" ht="12" customHeight="1" x14ac:dyDescent="0.2">
      <c r="A161" s="35"/>
      <c r="B161" s="40">
        <v>80149</v>
      </c>
      <c r="C161" s="10"/>
      <c r="D161" s="12" t="s">
        <v>63</v>
      </c>
      <c r="E161" s="45"/>
      <c r="F161" s="45"/>
      <c r="G161" s="45"/>
      <c r="H161" s="45"/>
    </row>
    <row r="162" spans="1:8" s="19" customFormat="1" ht="12" customHeight="1" x14ac:dyDescent="0.2">
      <c r="A162" s="35"/>
      <c r="B162" s="40"/>
      <c r="C162" s="10"/>
      <c r="D162" s="12" t="s">
        <v>216</v>
      </c>
      <c r="E162" s="45"/>
      <c r="F162" s="45"/>
      <c r="G162" s="45"/>
      <c r="H162" s="45"/>
    </row>
    <row r="163" spans="1:8" s="19" customFormat="1" ht="12" customHeight="1" x14ac:dyDescent="0.2">
      <c r="A163" s="35"/>
      <c r="B163" s="40"/>
      <c r="C163" s="10"/>
      <c r="D163" s="12" t="s">
        <v>217</v>
      </c>
      <c r="E163" s="45"/>
      <c r="F163" s="45"/>
      <c r="G163" s="45"/>
      <c r="H163" s="45"/>
    </row>
    <row r="164" spans="1:8" s="19" customFormat="1" ht="12" customHeight="1" x14ac:dyDescent="0.2">
      <c r="A164" s="35"/>
      <c r="B164" s="40"/>
      <c r="C164" s="30"/>
      <c r="D164" s="41" t="s">
        <v>218</v>
      </c>
      <c r="E164" s="42">
        <v>4574389</v>
      </c>
      <c r="F164" s="43">
        <f>SUM(F165)</f>
        <v>59276</v>
      </c>
      <c r="G164" s="43">
        <f>SUM(G165)</f>
        <v>0</v>
      </c>
      <c r="H164" s="42">
        <f>SUM(E164+F164-G164)</f>
        <v>4633665</v>
      </c>
    </row>
    <row r="165" spans="1:8" s="19" customFormat="1" ht="12" customHeight="1" x14ac:dyDescent="0.2">
      <c r="A165" s="35"/>
      <c r="B165" s="36"/>
      <c r="C165" s="30"/>
      <c r="D165" s="381" t="s">
        <v>13</v>
      </c>
      <c r="E165" s="186">
        <v>1867309</v>
      </c>
      <c r="F165" s="186">
        <f>SUM(F166:F171)</f>
        <v>59276</v>
      </c>
      <c r="G165" s="186">
        <f>SUM(G166:G171)</f>
        <v>0</v>
      </c>
      <c r="H165" s="186">
        <f t="shared" ref="H165:H171" si="18">SUM(E165+F165-G165)</f>
        <v>1926585</v>
      </c>
    </row>
    <row r="166" spans="1:8" s="19" customFormat="1" ht="12" customHeight="1" x14ac:dyDescent="0.2">
      <c r="A166" s="35"/>
      <c r="B166" s="36"/>
      <c r="C166" s="51">
        <v>4110</v>
      </c>
      <c r="D166" s="44" t="s">
        <v>40</v>
      </c>
      <c r="E166" s="46">
        <v>248477</v>
      </c>
      <c r="F166" s="45">
        <v>7500</v>
      </c>
      <c r="G166" s="45"/>
      <c r="H166" s="45">
        <f t="shared" si="18"/>
        <v>255977</v>
      </c>
    </row>
    <row r="167" spans="1:8" s="19" customFormat="1" ht="12" customHeight="1" x14ac:dyDescent="0.2">
      <c r="A167" s="35"/>
      <c r="B167" s="40"/>
      <c r="C167" s="51">
        <v>4120</v>
      </c>
      <c r="D167" s="44" t="s">
        <v>47</v>
      </c>
      <c r="E167" s="46">
        <v>35235</v>
      </c>
      <c r="F167" s="45">
        <v>1059</v>
      </c>
      <c r="G167" s="45"/>
      <c r="H167" s="45">
        <f t="shared" si="18"/>
        <v>36294</v>
      </c>
    </row>
    <row r="168" spans="1:8" s="19" customFormat="1" ht="12" customHeight="1" x14ac:dyDescent="0.2">
      <c r="A168" s="35"/>
      <c r="B168" s="40"/>
      <c r="C168" s="51">
        <v>4440</v>
      </c>
      <c r="D168" s="44" t="s">
        <v>77</v>
      </c>
      <c r="E168" s="46">
        <v>75675</v>
      </c>
      <c r="F168" s="60">
        <v>3029</v>
      </c>
      <c r="G168" s="60"/>
      <c r="H168" s="50">
        <f t="shared" si="18"/>
        <v>78704</v>
      </c>
    </row>
    <row r="169" spans="1:8" s="19" customFormat="1" ht="12" customHeight="1" x14ac:dyDescent="0.2">
      <c r="A169" s="35"/>
      <c r="B169" s="40"/>
      <c r="C169" s="51">
        <v>4710</v>
      </c>
      <c r="D169" s="12" t="s">
        <v>54</v>
      </c>
      <c r="E169" s="50">
        <v>17237</v>
      </c>
      <c r="F169" s="60">
        <v>547</v>
      </c>
      <c r="G169" s="60"/>
      <c r="H169" s="46">
        <f t="shared" si="18"/>
        <v>17784</v>
      </c>
    </row>
    <row r="170" spans="1:8" s="19" customFormat="1" ht="12" customHeight="1" x14ac:dyDescent="0.2">
      <c r="A170" s="35"/>
      <c r="B170" s="40"/>
      <c r="C170" s="57">
        <v>4790</v>
      </c>
      <c r="D170" s="210" t="s">
        <v>286</v>
      </c>
      <c r="E170" s="46">
        <v>1313262</v>
      </c>
      <c r="F170" s="60">
        <v>43200</v>
      </c>
      <c r="G170" s="60"/>
      <c r="H170" s="50">
        <f t="shared" si="18"/>
        <v>1356462</v>
      </c>
    </row>
    <row r="171" spans="1:8" s="19" customFormat="1" ht="12" customHeight="1" x14ac:dyDescent="0.2">
      <c r="A171" s="35"/>
      <c r="B171" s="40"/>
      <c r="C171" s="57">
        <v>4800</v>
      </c>
      <c r="D171" s="210" t="s">
        <v>285</v>
      </c>
      <c r="E171" s="50">
        <v>123840</v>
      </c>
      <c r="F171" s="60">
        <f>271+3670</f>
        <v>3941</v>
      </c>
      <c r="G171" s="60"/>
      <c r="H171" s="46">
        <f t="shared" si="18"/>
        <v>127781</v>
      </c>
    </row>
    <row r="172" spans="1:8" s="19" customFormat="1" ht="12" customHeight="1" x14ac:dyDescent="0.2">
      <c r="A172" s="35"/>
      <c r="B172" s="40">
        <v>80150</v>
      </c>
      <c r="C172" s="10"/>
      <c r="D172" s="12" t="s">
        <v>63</v>
      </c>
      <c r="E172" s="45"/>
      <c r="F172" s="45"/>
      <c r="G172" s="45"/>
      <c r="H172" s="45"/>
    </row>
    <row r="173" spans="1:8" s="19" customFormat="1" ht="12" customHeight="1" x14ac:dyDescent="0.2">
      <c r="A173" s="35"/>
      <c r="B173" s="40"/>
      <c r="C173" s="10"/>
      <c r="D173" s="12" t="s">
        <v>74</v>
      </c>
      <c r="E173" s="45"/>
      <c r="F173" s="45"/>
      <c r="G173" s="45"/>
      <c r="H173" s="45"/>
    </row>
    <row r="174" spans="1:8" s="19" customFormat="1" ht="12" customHeight="1" x14ac:dyDescent="0.2">
      <c r="A174" s="35"/>
      <c r="B174" s="40"/>
      <c r="C174" s="30"/>
      <c r="D174" s="41" t="s">
        <v>219</v>
      </c>
      <c r="E174" s="42">
        <v>8900128</v>
      </c>
      <c r="F174" s="43">
        <f>SUM(F175)</f>
        <v>5300</v>
      </c>
      <c r="G174" s="43">
        <f>SUM(G175)</f>
        <v>0</v>
      </c>
      <c r="H174" s="42">
        <f>SUM(E174+F174-G174)</f>
        <v>8905428</v>
      </c>
    </row>
    <row r="175" spans="1:8" s="19" customFormat="1" ht="12" customHeight="1" x14ac:dyDescent="0.2">
      <c r="A175" s="35"/>
      <c r="B175" s="36"/>
      <c r="C175" s="30"/>
      <c r="D175" s="381" t="s">
        <v>13</v>
      </c>
      <c r="E175" s="186">
        <v>8734829</v>
      </c>
      <c r="F175" s="186">
        <f>SUM(F176:F176)</f>
        <v>5300</v>
      </c>
      <c r="G175" s="186">
        <f>SUM(G176:G176)</f>
        <v>0</v>
      </c>
      <c r="H175" s="186">
        <f t="shared" ref="H175:H176" si="19">SUM(E175+F175-G175)</f>
        <v>8740129</v>
      </c>
    </row>
    <row r="176" spans="1:8" s="19" customFormat="1" ht="12" customHeight="1" x14ac:dyDescent="0.2">
      <c r="A176" s="35"/>
      <c r="B176" s="36"/>
      <c r="C176" s="57">
        <v>4800</v>
      </c>
      <c r="D176" s="210" t="s">
        <v>285</v>
      </c>
      <c r="E176" s="46">
        <v>500671</v>
      </c>
      <c r="F176" s="46">
        <v>5300</v>
      </c>
      <c r="G176" s="45"/>
      <c r="H176" s="45">
        <f t="shared" si="19"/>
        <v>505971</v>
      </c>
    </row>
    <row r="177" spans="1:8" s="19" customFormat="1" ht="12" customHeight="1" x14ac:dyDescent="0.2">
      <c r="A177" s="35"/>
      <c r="B177" s="40">
        <v>80151</v>
      </c>
      <c r="C177" s="30"/>
      <c r="D177" s="41" t="s">
        <v>73</v>
      </c>
      <c r="E177" s="42">
        <v>470413</v>
      </c>
      <c r="F177" s="43">
        <f>SUM(F178)</f>
        <v>170000</v>
      </c>
      <c r="G177" s="43">
        <f>SUM(G178)</f>
        <v>0</v>
      </c>
      <c r="H177" s="42">
        <f>SUM(E177+F177-G177)</f>
        <v>640413</v>
      </c>
    </row>
    <row r="178" spans="1:8" s="19" customFormat="1" ht="12" customHeight="1" x14ac:dyDescent="0.2">
      <c r="A178" s="35"/>
      <c r="B178" s="36"/>
      <c r="C178" s="30"/>
      <c r="D178" s="381" t="s">
        <v>13</v>
      </c>
      <c r="E178" s="186">
        <v>362003</v>
      </c>
      <c r="F178" s="186">
        <f>SUM(F179:F179)</f>
        <v>170000</v>
      </c>
      <c r="G178" s="186">
        <f>SUM(G179:G179)</f>
        <v>0</v>
      </c>
      <c r="H178" s="186">
        <f t="shared" ref="H178:H179" si="20">SUM(E178+F178-G178)</f>
        <v>532003</v>
      </c>
    </row>
    <row r="179" spans="1:8" s="19" customFormat="1" ht="12" customHeight="1" x14ac:dyDescent="0.2">
      <c r="A179" s="35"/>
      <c r="B179" s="36"/>
      <c r="C179" s="51">
        <v>4010</v>
      </c>
      <c r="D179" s="44" t="s">
        <v>25</v>
      </c>
      <c r="E179" s="46">
        <v>0</v>
      </c>
      <c r="F179" s="46">
        <v>170000</v>
      </c>
      <c r="G179" s="45"/>
      <c r="H179" s="45">
        <f t="shared" si="20"/>
        <v>170000</v>
      </c>
    </row>
    <row r="180" spans="1:8" s="19" customFormat="1" ht="12" customHeight="1" x14ac:dyDescent="0.2">
      <c r="A180" s="35"/>
      <c r="B180" s="40">
        <v>80195</v>
      </c>
      <c r="C180" s="30"/>
      <c r="D180" s="41" t="s">
        <v>15</v>
      </c>
      <c r="E180" s="42">
        <v>23932677.77</v>
      </c>
      <c r="F180" s="43">
        <f>SUM(F182,F191,F195,F197,F203)</f>
        <v>351324.48</v>
      </c>
      <c r="G180" s="43">
        <f>SUM(G182,G191,G195,G197,G203)</f>
        <v>6550</v>
      </c>
      <c r="H180" s="42">
        <f>SUM(E180+F180-G180)</f>
        <v>24277452.25</v>
      </c>
    </row>
    <row r="181" spans="1:8" s="19" customFormat="1" ht="12" customHeight="1" x14ac:dyDescent="0.2">
      <c r="A181" s="35"/>
      <c r="B181" s="40"/>
      <c r="C181" s="30"/>
      <c r="D181" s="383" t="s">
        <v>291</v>
      </c>
      <c r="E181" s="46"/>
      <c r="F181" s="45"/>
      <c r="G181" s="45"/>
      <c r="H181" s="46"/>
    </row>
    <row r="182" spans="1:8" s="19" customFormat="1" ht="12" customHeight="1" x14ac:dyDescent="0.2">
      <c r="A182" s="35"/>
      <c r="B182" s="40"/>
      <c r="C182" s="10"/>
      <c r="D182" s="378" t="s">
        <v>292</v>
      </c>
      <c r="E182" s="84">
        <v>0</v>
      </c>
      <c r="F182" s="376">
        <f>SUM(F183:F190)</f>
        <v>248915</v>
      </c>
      <c r="G182" s="376">
        <f>SUM(G183:G190)</f>
        <v>0</v>
      </c>
      <c r="H182" s="186">
        <f t="shared" ref="H182:H212" si="21">SUM(E182+F182-G182)</f>
        <v>248915</v>
      </c>
    </row>
    <row r="183" spans="1:8" s="19" customFormat="1" ht="12" customHeight="1" x14ac:dyDescent="0.2">
      <c r="A183" s="35"/>
      <c r="B183" s="40"/>
      <c r="C183" s="51">
        <v>4117</v>
      </c>
      <c r="D183" s="44" t="s">
        <v>282</v>
      </c>
      <c r="E183" s="60">
        <v>0</v>
      </c>
      <c r="F183" s="50">
        <v>18485</v>
      </c>
      <c r="G183" s="50"/>
      <c r="H183" s="45">
        <f t="shared" si="21"/>
        <v>18485</v>
      </c>
    </row>
    <row r="184" spans="1:8" s="19" customFormat="1" ht="12" customHeight="1" x14ac:dyDescent="0.2">
      <c r="A184" s="35"/>
      <c r="B184" s="40"/>
      <c r="C184" s="51">
        <v>4127</v>
      </c>
      <c r="D184" s="44" t="s">
        <v>47</v>
      </c>
      <c r="E184" s="60">
        <v>0</v>
      </c>
      <c r="F184" s="50">
        <v>2501</v>
      </c>
      <c r="G184" s="50"/>
      <c r="H184" s="45">
        <f t="shared" si="21"/>
        <v>2501</v>
      </c>
    </row>
    <row r="185" spans="1:8" s="19" customFormat="1" ht="12" customHeight="1" x14ac:dyDescent="0.2">
      <c r="A185" s="35"/>
      <c r="B185" s="40"/>
      <c r="C185" s="51">
        <v>4177</v>
      </c>
      <c r="D185" s="44" t="s">
        <v>22</v>
      </c>
      <c r="E185" s="60">
        <v>0</v>
      </c>
      <c r="F185" s="50">
        <v>69908</v>
      </c>
      <c r="G185" s="50"/>
      <c r="H185" s="45">
        <f t="shared" si="21"/>
        <v>69908</v>
      </c>
    </row>
    <row r="186" spans="1:8" s="19" customFormat="1" ht="12" customHeight="1" x14ac:dyDescent="0.2">
      <c r="A186" s="35"/>
      <c r="B186" s="40"/>
      <c r="C186" s="57">
        <v>4217</v>
      </c>
      <c r="D186" s="12" t="s">
        <v>19</v>
      </c>
      <c r="E186" s="60">
        <v>0</v>
      </c>
      <c r="F186" s="50">
        <v>21425</v>
      </c>
      <c r="G186" s="50"/>
      <c r="H186" s="45">
        <f t="shared" si="21"/>
        <v>21425</v>
      </c>
    </row>
    <row r="187" spans="1:8" s="19" customFormat="1" ht="12" customHeight="1" x14ac:dyDescent="0.2">
      <c r="A187" s="35"/>
      <c r="B187" s="40"/>
      <c r="C187" s="51">
        <v>4247</v>
      </c>
      <c r="D187" s="44" t="s">
        <v>31</v>
      </c>
      <c r="E187" s="60">
        <v>0</v>
      </c>
      <c r="F187" s="50">
        <v>77725</v>
      </c>
      <c r="G187" s="50"/>
      <c r="H187" s="45">
        <f t="shared" si="21"/>
        <v>77725</v>
      </c>
    </row>
    <row r="188" spans="1:8" s="19" customFormat="1" ht="12" customHeight="1" x14ac:dyDescent="0.2">
      <c r="A188" s="35"/>
      <c r="B188" s="40"/>
      <c r="C188" s="40">
        <v>4307</v>
      </c>
      <c r="D188" s="44" t="s">
        <v>21</v>
      </c>
      <c r="E188" s="60">
        <v>0</v>
      </c>
      <c r="F188" s="50">
        <v>15450</v>
      </c>
      <c r="G188" s="50"/>
      <c r="H188" s="45">
        <f t="shared" si="21"/>
        <v>15450</v>
      </c>
    </row>
    <row r="189" spans="1:8" s="19" customFormat="1" ht="12" customHeight="1" x14ac:dyDescent="0.2">
      <c r="A189" s="35"/>
      <c r="B189" s="40"/>
      <c r="C189" s="51">
        <v>4717</v>
      </c>
      <c r="D189" s="12" t="s">
        <v>54</v>
      </c>
      <c r="E189" s="60">
        <v>0</v>
      </c>
      <c r="F189" s="50">
        <v>180</v>
      </c>
      <c r="G189" s="50"/>
      <c r="H189" s="45">
        <f t="shared" si="21"/>
        <v>180</v>
      </c>
    </row>
    <row r="190" spans="1:8" s="19" customFormat="1" ht="12" customHeight="1" x14ac:dyDescent="0.2">
      <c r="A190" s="35"/>
      <c r="B190" s="40"/>
      <c r="C190" s="57">
        <v>4797</v>
      </c>
      <c r="D190" s="210" t="s">
        <v>286</v>
      </c>
      <c r="E190" s="60">
        <v>0</v>
      </c>
      <c r="F190" s="50">
        <v>43241</v>
      </c>
      <c r="G190" s="50"/>
      <c r="H190" s="45">
        <f t="shared" si="21"/>
        <v>43241</v>
      </c>
    </row>
    <row r="191" spans="1:8" s="19" customFormat="1" ht="21.75" customHeight="1" x14ac:dyDescent="0.2">
      <c r="A191" s="35"/>
      <c r="B191" s="61"/>
      <c r="C191" s="10"/>
      <c r="D191" s="375" t="s">
        <v>293</v>
      </c>
      <c r="E191" s="84">
        <v>10604634</v>
      </c>
      <c r="F191" s="376">
        <f>SUM(F192:F194)</f>
        <v>27000</v>
      </c>
      <c r="G191" s="376">
        <f>SUM(G192:G194)</f>
        <v>4050</v>
      </c>
      <c r="H191" s="186">
        <f t="shared" si="21"/>
        <v>10627584</v>
      </c>
    </row>
    <row r="192" spans="1:8" s="19" customFormat="1" ht="12" customHeight="1" x14ac:dyDescent="0.2">
      <c r="A192" s="35"/>
      <c r="B192" s="61"/>
      <c r="C192" s="51">
        <v>4307</v>
      </c>
      <c r="D192" s="44" t="s">
        <v>21</v>
      </c>
      <c r="E192" s="60">
        <v>0</v>
      </c>
      <c r="F192" s="50">
        <v>22950</v>
      </c>
      <c r="G192" s="50"/>
      <c r="H192" s="45">
        <f t="shared" si="21"/>
        <v>22950</v>
      </c>
    </row>
    <row r="193" spans="1:8" s="19" customFormat="1" ht="12" customHeight="1" x14ac:dyDescent="0.2">
      <c r="A193" s="35"/>
      <c r="B193" s="61"/>
      <c r="C193" s="51">
        <v>4309</v>
      </c>
      <c r="D193" s="44" t="s">
        <v>21</v>
      </c>
      <c r="E193" s="60">
        <v>0</v>
      </c>
      <c r="F193" s="50">
        <v>4050</v>
      </c>
      <c r="G193" s="50"/>
      <c r="H193" s="45">
        <f t="shared" si="21"/>
        <v>4050</v>
      </c>
    </row>
    <row r="194" spans="1:8" s="19" customFormat="1" ht="12" customHeight="1" x14ac:dyDescent="0.2">
      <c r="A194" s="35"/>
      <c r="B194" s="61"/>
      <c r="C194" s="51">
        <v>6059</v>
      </c>
      <c r="D194" s="44" t="s">
        <v>234</v>
      </c>
      <c r="E194" s="60">
        <v>344008</v>
      </c>
      <c r="F194" s="50"/>
      <c r="G194" s="50">
        <v>4050</v>
      </c>
      <c r="H194" s="45">
        <f t="shared" si="21"/>
        <v>339958</v>
      </c>
    </row>
    <row r="195" spans="1:8" s="19" customFormat="1" ht="23.45" customHeight="1" x14ac:dyDescent="0.2">
      <c r="A195" s="35"/>
      <c r="B195" s="61"/>
      <c r="C195" s="30"/>
      <c r="D195" s="384" t="s">
        <v>294</v>
      </c>
      <c r="E195" s="186">
        <v>0</v>
      </c>
      <c r="F195" s="185">
        <f>SUM(F196:F196)</f>
        <v>47847.48</v>
      </c>
      <c r="G195" s="185">
        <f>SUM(G196:G196)</f>
        <v>0</v>
      </c>
      <c r="H195" s="186">
        <f t="shared" si="21"/>
        <v>47847.48</v>
      </c>
    </row>
    <row r="196" spans="1:8" s="19" customFormat="1" ht="12" customHeight="1" x14ac:dyDescent="0.2">
      <c r="A196" s="52"/>
      <c r="B196" s="214"/>
      <c r="C196" s="54">
        <v>4247</v>
      </c>
      <c r="D196" s="41" t="s">
        <v>31</v>
      </c>
      <c r="E196" s="62">
        <v>0</v>
      </c>
      <c r="F196" s="55">
        <v>47847.48</v>
      </c>
      <c r="G196" s="55"/>
      <c r="H196" s="43">
        <f t="shared" si="21"/>
        <v>47847.48</v>
      </c>
    </row>
    <row r="197" spans="1:8" s="19" customFormat="1" ht="21.6" customHeight="1" x14ac:dyDescent="0.2">
      <c r="A197" s="35"/>
      <c r="B197" s="61"/>
      <c r="C197" s="30"/>
      <c r="D197" s="384" t="s">
        <v>295</v>
      </c>
      <c r="E197" s="186">
        <v>0</v>
      </c>
      <c r="F197" s="185">
        <f>SUM(F198:F202)</f>
        <v>25062</v>
      </c>
      <c r="G197" s="185">
        <f>SUM(G198:G202)</f>
        <v>0</v>
      </c>
      <c r="H197" s="186">
        <f t="shared" si="21"/>
        <v>25062</v>
      </c>
    </row>
    <row r="198" spans="1:8" s="19" customFormat="1" ht="12" customHeight="1" x14ac:dyDescent="0.2">
      <c r="A198" s="35"/>
      <c r="B198" s="61"/>
      <c r="C198" s="51">
        <v>4117</v>
      </c>
      <c r="D198" s="44" t="s">
        <v>282</v>
      </c>
      <c r="E198" s="60">
        <v>0</v>
      </c>
      <c r="F198" s="50">
        <v>3572</v>
      </c>
      <c r="G198" s="50"/>
      <c r="H198" s="50">
        <f t="shared" si="21"/>
        <v>3572</v>
      </c>
    </row>
    <row r="199" spans="1:8" s="19" customFormat="1" ht="12" customHeight="1" x14ac:dyDescent="0.2">
      <c r="A199" s="35"/>
      <c r="B199" s="61"/>
      <c r="C199" s="51">
        <v>4127</v>
      </c>
      <c r="D199" s="44" t="s">
        <v>47</v>
      </c>
      <c r="E199" s="60">
        <v>0</v>
      </c>
      <c r="F199" s="50">
        <v>512</v>
      </c>
      <c r="G199" s="50"/>
      <c r="H199" s="50">
        <f t="shared" si="21"/>
        <v>512</v>
      </c>
    </row>
    <row r="200" spans="1:8" s="19" customFormat="1" ht="12" customHeight="1" x14ac:dyDescent="0.2">
      <c r="A200" s="35"/>
      <c r="B200" s="40"/>
      <c r="C200" s="51">
        <v>4717</v>
      </c>
      <c r="D200" s="12" t="s">
        <v>54</v>
      </c>
      <c r="E200" s="60">
        <v>0</v>
      </c>
      <c r="F200" s="50">
        <v>168</v>
      </c>
      <c r="G200" s="50"/>
      <c r="H200" s="50">
        <f t="shared" si="21"/>
        <v>168</v>
      </c>
    </row>
    <row r="201" spans="1:8" s="19" customFormat="1" ht="12" customHeight="1" x14ac:dyDescent="0.2">
      <c r="A201" s="35"/>
      <c r="B201" s="40"/>
      <c r="C201" s="57">
        <v>4797</v>
      </c>
      <c r="D201" s="210" t="s">
        <v>286</v>
      </c>
      <c r="E201" s="50">
        <v>0</v>
      </c>
      <c r="F201" s="60">
        <v>7772</v>
      </c>
      <c r="G201" s="60"/>
      <c r="H201" s="50">
        <f t="shared" si="21"/>
        <v>7772</v>
      </c>
    </row>
    <row r="202" spans="1:8" s="19" customFormat="1" ht="12" customHeight="1" x14ac:dyDescent="0.2">
      <c r="A202" s="35"/>
      <c r="B202" s="40"/>
      <c r="C202" s="57">
        <v>4807</v>
      </c>
      <c r="D202" s="210" t="s">
        <v>285</v>
      </c>
      <c r="E202" s="50">
        <v>0</v>
      </c>
      <c r="F202" s="60">
        <v>13038</v>
      </c>
      <c r="G202" s="60"/>
      <c r="H202" s="50">
        <f t="shared" si="21"/>
        <v>13038</v>
      </c>
    </row>
    <row r="203" spans="1:8" s="19" customFormat="1" ht="31.9" customHeight="1" x14ac:dyDescent="0.2">
      <c r="A203" s="35"/>
      <c r="B203" s="40"/>
      <c r="C203" s="10"/>
      <c r="D203" s="384" t="s">
        <v>296</v>
      </c>
      <c r="E203" s="84">
        <v>31555</v>
      </c>
      <c r="F203" s="376">
        <f>SUM(F204:F207)</f>
        <v>2500</v>
      </c>
      <c r="G203" s="376">
        <f>SUM(G204:G207)</f>
        <v>2500</v>
      </c>
      <c r="H203" s="186">
        <f t="shared" si="21"/>
        <v>31555</v>
      </c>
    </row>
    <row r="204" spans="1:8" s="19" customFormat="1" ht="12" customHeight="1" x14ac:dyDescent="0.2">
      <c r="A204" s="35"/>
      <c r="B204" s="40"/>
      <c r="C204" s="51">
        <v>4417</v>
      </c>
      <c r="D204" s="12" t="s">
        <v>71</v>
      </c>
      <c r="E204" s="60">
        <v>0</v>
      </c>
      <c r="F204" s="50">
        <v>2235</v>
      </c>
      <c r="G204" s="50"/>
      <c r="H204" s="45">
        <f t="shared" si="21"/>
        <v>2235</v>
      </c>
    </row>
    <row r="205" spans="1:8" s="19" customFormat="1" ht="12" customHeight="1" x14ac:dyDescent="0.2">
      <c r="A205" s="35"/>
      <c r="B205" s="40"/>
      <c r="C205" s="51">
        <v>4419</v>
      </c>
      <c r="D205" s="12" t="s">
        <v>71</v>
      </c>
      <c r="E205" s="60">
        <v>0</v>
      </c>
      <c r="F205" s="50">
        <v>265</v>
      </c>
      <c r="G205" s="50"/>
      <c r="H205" s="45">
        <f t="shared" si="21"/>
        <v>265</v>
      </c>
    </row>
    <row r="206" spans="1:8" s="19" customFormat="1" ht="12" customHeight="1" x14ac:dyDescent="0.2">
      <c r="A206" s="35"/>
      <c r="B206" s="40"/>
      <c r="C206" s="57">
        <v>4797</v>
      </c>
      <c r="D206" s="210" t="s">
        <v>286</v>
      </c>
      <c r="E206" s="60">
        <v>21465</v>
      </c>
      <c r="F206" s="50"/>
      <c r="G206" s="50">
        <v>2235</v>
      </c>
      <c r="H206" s="45">
        <f t="shared" si="21"/>
        <v>19230</v>
      </c>
    </row>
    <row r="207" spans="1:8" s="19" customFormat="1" ht="12" customHeight="1" x14ac:dyDescent="0.2">
      <c r="A207" s="35"/>
      <c r="B207" s="40"/>
      <c r="C207" s="57">
        <v>4799</v>
      </c>
      <c r="D207" s="210" t="s">
        <v>286</v>
      </c>
      <c r="E207" s="60">
        <v>2535</v>
      </c>
      <c r="F207" s="50"/>
      <c r="G207" s="50">
        <v>265</v>
      </c>
      <c r="H207" s="45">
        <f t="shared" si="21"/>
        <v>2270</v>
      </c>
    </row>
    <row r="208" spans="1:8" s="19" customFormat="1" ht="12" customHeight="1" thickBot="1" x14ac:dyDescent="0.25">
      <c r="A208" s="37" t="s">
        <v>203</v>
      </c>
      <c r="B208" s="36"/>
      <c r="C208" s="37"/>
      <c r="D208" s="38" t="s">
        <v>220</v>
      </c>
      <c r="E208" s="34">
        <v>5396593</v>
      </c>
      <c r="F208" s="39">
        <f>SUM(F209,F213)</f>
        <v>7342.49</v>
      </c>
      <c r="G208" s="39">
        <f>SUM(G209,G213)</f>
        <v>7342.49</v>
      </c>
      <c r="H208" s="34">
        <f t="shared" si="21"/>
        <v>5396593</v>
      </c>
    </row>
    <row r="209" spans="1:8" s="19" customFormat="1" ht="12" customHeight="1" thickTop="1" x14ac:dyDescent="0.2">
      <c r="A209" s="37"/>
      <c r="B209" s="57">
        <v>85154</v>
      </c>
      <c r="C209" s="86"/>
      <c r="D209" s="85" t="s">
        <v>297</v>
      </c>
      <c r="E209" s="62">
        <v>2787000</v>
      </c>
      <c r="F209" s="43">
        <f t="shared" ref="F209:G209" si="22">SUM(F210)</f>
        <v>200</v>
      </c>
      <c r="G209" s="43">
        <f t="shared" si="22"/>
        <v>200</v>
      </c>
      <c r="H209" s="42">
        <f t="shared" si="21"/>
        <v>2787000</v>
      </c>
    </row>
    <row r="210" spans="1:8" s="19" customFormat="1" ht="12" customHeight="1" x14ac:dyDescent="0.2">
      <c r="A210" s="37"/>
      <c r="B210" s="40"/>
      <c r="C210" s="30"/>
      <c r="D210" s="381" t="s">
        <v>24</v>
      </c>
      <c r="E210" s="380">
        <v>1168476</v>
      </c>
      <c r="F210" s="185">
        <f>SUM(F211:F212)</f>
        <v>200</v>
      </c>
      <c r="G210" s="185">
        <f>SUM(G211:G212)</f>
        <v>200</v>
      </c>
      <c r="H210" s="186">
        <f t="shared" si="21"/>
        <v>1168476</v>
      </c>
    </row>
    <row r="211" spans="1:8" s="19" customFormat="1" ht="12" customHeight="1" x14ac:dyDescent="0.2">
      <c r="A211" s="37"/>
      <c r="B211" s="36"/>
      <c r="C211" s="51">
        <v>4110</v>
      </c>
      <c r="D211" s="44" t="s">
        <v>40</v>
      </c>
      <c r="E211" s="50">
        <v>82907</v>
      </c>
      <c r="F211" s="50"/>
      <c r="G211" s="50">
        <v>200</v>
      </c>
      <c r="H211" s="45">
        <f t="shared" si="21"/>
        <v>82707</v>
      </c>
    </row>
    <row r="212" spans="1:8" s="19" customFormat="1" ht="12" customHeight="1" x14ac:dyDescent="0.2">
      <c r="A212" s="37"/>
      <c r="B212" s="36"/>
      <c r="C212" s="51">
        <v>4710</v>
      </c>
      <c r="D212" s="12" t="s">
        <v>54</v>
      </c>
      <c r="E212" s="60">
        <v>0</v>
      </c>
      <c r="F212" s="50">
        <v>200</v>
      </c>
      <c r="G212" s="50"/>
      <c r="H212" s="45">
        <f t="shared" si="21"/>
        <v>200</v>
      </c>
    </row>
    <row r="213" spans="1:8" s="19" customFormat="1" ht="12" customHeight="1" x14ac:dyDescent="0.2">
      <c r="A213" s="37"/>
      <c r="B213" s="40">
        <v>85158</v>
      </c>
      <c r="C213" s="30"/>
      <c r="D213" s="85" t="s">
        <v>298</v>
      </c>
      <c r="E213" s="42">
        <v>1963893</v>
      </c>
      <c r="F213" s="43">
        <f>SUM(F214)</f>
        <v>7142.49</v>
      </c>
      <c r="G213" s="43">
        <f>SUM(G214)</f>
        <v>7142.49</v>
      </c>
      <c r="H213" s="42">
        <f>SUM(E213+F213-G213)</f>
        <v>1963893</v>
      </c>
    </row>
    <row r="214" spans="1:8" s="19" customFormat="1" ht="21" customHeight="1" x14ac:dyDescent="0.2">
      <c r="A214" s="37"/>
      <c r="B214" s="36"/>
      <c r="C214" s="10"/>
      <c r="D214" s="375" t="s">
        <v>299</v>
      </c>
      <c r="E214" s="84">
        <v>1963893</v>
      </c>
      <c r="F214" s="376">
        <f>SUM(F215:F222)</f>
        <v>7142.49</v>
      </c>
      <c r="G214" s="376">
        <f>SUM(G215:G222)</f>
        <v>7142.49</v>
      </c>
      <c r="H214" s="84">
        <f t="shared" ref="H214" si="23">SUM(E214+F214-G214)</f>
        <v>1963893</v>
      </c>
    </row>
    <row r="215" spans="1:8" s="19" customFormat="1" ht="12" customHeight="1" x14ac:dyDescent="0.2">
      <c r="A215" s="37"/>
      <c r="B215" s="36"/>
      <c r="C215" s="51">
        <v>4018</v>
      </c>
      <c r="D215" s="44" t="s">
        <v>25</v>
      </c>
      <c r="E215" s="60">
        <v>0</v>
      </c>
      <c r="F215" s="60">
        <v>5074.5</v>
      </c>
      <c r="G215" s="60"/>
      <c r="H215" s="46">
        <f>SUM(E215+F215-G215)</f>
        <v>5074.5</v>
      </c>
    </row>
    <row r="216" spans="1:8" s="19" customFormat="1" ht="12" customHeight="1" x14ac:dyDescent="0.2">
      <c r="A216" s="37"/>
      <c r="B216" s="36"/>
      <c r="C216" s="51">
        <v>4019</v>
      </c>
      <c r="D216" s="44" t="s">
        <v>25</v>
      </c>
      <c r="E216" s="60">
        <v>0</v>
      </c>
      <c r="F216" s="60">
        <v>895.5</v>
      </c>
      <c r="G216" s="60"/>
      <c r="H216" s="46">
        <f t="shared" ref="H216:H230" si="24">SUM(E216+F216-G216)</f>
        <v>895.5</v>
      </c>
    </row>
    <row r="217" spans="1:8" s="19" customFormat="1" ht="12" customHeight="1" x14ac:dyDescent="0.2">
      <c r="A217" s="37"/>
      <c r="B217" s="36"/>
      <c r="C217" s="51">
        <v>4118</v>
      </c>
      <c r="D217" s="44" t="s">
        <v>40</v>
      </c>
      <c r="E217" s="60">
        <v>0</v>
      </c>
      <c r="F217" s="60">
        <v>872.31</v>
      </c>
      <c r="G217" s="60"/>
      <c r="H217" s="46">
        <f t="shared" si="24"/>
        <v>872.31</v>
      </c>
    </row>
    <row r="218" spans="1:8" s="19" customFormat="1" ht="12" customHeight="1" x14ac:dyDescent="0.2">
      <c r="A218" s="37"/>
      <c r="B218" s="36"/>
      <c r="C218" s="51">
        <v>4119</v>
      </c>
      <c r="D218" s="44" t="s">
        <v>40</v>
      </c>
      <c r="E218" s="60">
        <v>0</v>
      </c>
      <c r="F218" s="60">
        <v>153.93</v>
      </c>
      <c r="G218" s="60"/>
      <c r="H218" s="46">
        <f t="shared" si="24"/>
        <v>153.93</v>
      </c>
    </row>
    <row r="219" spans="1:8" s="19" customFormat="1" ht="12" customHeight="1" x14ac:dyDescent="0.2">
      <c r="A219" s="37"/>
      <c r="B219" s="36"/>
      <c r="C219" s="51">
        <v>4128</v>
      </c>
      <c r="D219" s="44" t="s">
        <v>47</v>
      </c>
      <c r="E219" s="60">
        <v>0</v>
      </c>
      <c r="F219" s="60">
        <v>124.32</v>
      </c>
      <c r="G219" s="60"/>
      <c r="H219" s="46">
        <f t="shared" si="24"/>
        <v>124.32</v>
      </c>
    </row>
    <row r="220" spans="1:8" s="19" customFormat="1" ht="12" customHeight="1" x14ac:dyDescent="0.2">
      <c r="A220" s="37"/>
      <c r="B220" s="36"/>
      <c r="C220" s="51">
        <v>4129</v>
      </c>
      <c r="D220" s="44" t="s">
        <v>47</v>
      </c>
      <c r="E220" s="60">
        <v>0</v>
      </c>
      <c r="F220" s="60">
        <v>21.93</v>
      </c>
      <c r="G220" s="60"/>
      <c r="H220" s="46">
        <f t="shared" si="24"/>
        <v>21.93</v>
      </c>
    </row>
    <row r="221" spans="1:8" s="19" customFormat="1" ht="12" customHeight="1" x14ac:dyDescent="0.2">
      <c r="A221" s="37"/>
      <c r="B221" s="36"/>
      <c r="C221" s="51">
        <v>4308</v>
      </c>
      <c r="D221" s="44" t="s">
        <v>21</v>
      </c>
      <c r="E221" s="60">
        <v>33320</v>
      </c>
      <c r="F221" s="60"/>
      <c r="G221" s="60">
        <v>6071.13</v>
      </c>
      <c r="H221" s="46">
        <f t="shared" si="24"/>
        <v>27248.87</v>
      </c>
    </row>
    <row r="222" spans="1:8" s="19" customFormat="1" ht="12" customHeight="1" x14ac:dyDescent="0.2">
      <c r="A222" s="37"/>
      <c r="B222" s="36"/>
      <c r="C222" s="51">
        <v>4309</v>
      </c>
      <c r="D222" s="44" t="s">
        <v>21</v>
      </c>
      <c r="E222" s="60">
        <v>5880</v>
      </c>
      <c r="F222" s="60"/>
      <c r="G222" s="60">
        <v>1071.3599999999999</v>
      </c>
      <c r="H222" s="46">
        <f t="shared" si="24"/>
        <v>4808.6400000000003</v>
      </c>
    </row>
    <row r="223" spans="1:8" s="19" customFormat="1" ht="12" customHeight="1" thickBot="1" x14ac:dyDescent="0.25">
      <c r="A223" s="37" t="s">
        <v>23</v>
      </c>
      <c r="B223" s="36"/>
      <c r="C223" s="37"/>
      <c r="D223" s="38" t="s">
        <v>16</v>
      </c>
      <c r="E223" s="34">
        <v>63429424.75</v>
      </c>
      <c r="F223" s="39">
        <f>SUM(F224,F227,F232,F237)</f>
        <v>2597</v>
      </c>
      <c r="G223" s="39">
        <f>SUM(G224,G227,G232,G237)</f>
        <v>2597</v>
      </c>
      <c r="H223" s="34">
        <f t="shared" si="24"/>
        <v>63429424.75</v>
      </c>
    </row>
    <row r="224" spans="1:8" s="19" customFormat="1" ht="12" customHeight="1" thickTop="1" x14ac:dyDescent="0.2">
      <c r="A224" s="37"/>
      <c r="B224" s="40">
        <v>85202</v>
      </c>
      <c r="C224" s="30"/>
      <c r="D224" s="49" t="s">
        <v>300</v>
      </c>
      <c r="E224" s="62">
        <v>15297301.26</v>
      </c>
      <c r="F224" s="43">
        <f>SUM(F225)</f>
        <v>0</v>
      </c>
      <c r="G224" s="43">
        <f>SUM(G225)</f>
        <v>1100</v>
      </c>
      <c r="H224" s="42">
        <f t="shared" si="24"/>
        <v>15296201.26</v>
      </c>
    </row>
    <row r="225" spans="1:8" s="19" customFormat="1" ht="12" customHeight="1" x14ac:dyDescent="0.2">
      <c r="A225" s="37"/>
      <c r="B225" s="40"/>
      <c r="C225" s="30"/>
      <c r="D225" s="381" t="s">
        <v>301</v>
      </c>
      <c r="E225" s="84">
        <v>3385649.26</v>
      </c>
      <c r="F225" s="185">
        <f>SUM(F226:F226)</f>
        <v>0</v>
      </c>
      <c r="G225" s="185">
        <f>SUM(G226:G226)</f>
        <v>1100</v>
      </c>
      <c r="H225" s="186">
        <f t="shared" si="24"/>
        <v>3384549.26</v>
      </c>
    </row>
    <row r="226" spans="1:8" s="19" customFormat="1" ht="12" customHeight="1" x14ac:dyDescent="0.2">
      <c r="A226" s="37"/>
      <c r="B226" s="40"/>
      <c r="C226" s="51">
        <v>4040</v>
      </c>
      <c r="D226" s="44" t="s">
        <v>32</v>
      </c>
      <c r="E226" s="50">
        <v>149880</v>
      </c>
      <c r="F226" s="60"/>
      <c r="G226" s="60">
        <v>1100</v>
      </c>
      <c r="H226" s="45">
        <f t="shared" si="24"/>
        <v>148780</v>
      </c>
    </row>
    <row r="227" spans="1:8" s="19" customFormat="1" ht="12" customHeight="1" x14ac:dyDescent="0.2">
      <c r="A227" s="37"/>
      <c r="B227" s="57">
        <v>85203</v>
      </c>
      <c r="C227" s="196"/>
      <c r="D227" s="85" t="s">
        <v>302</v>
      </c>
      <c r="E227" s="62">
        <v>730670</v>
      </c>
      <c r="F227" s="43">
        <f>SUM(F229)</f>
        <v>1100</v>
      </c>
      <c r="G227" s="43">
        <f t="shared" ref="G227" si="25">SUM(G229)</f>
        <v>0</v>
      </c>
      <c r="H227" s="42">
        <f t="shared" si="24"/>
        <v>731770</v>
      </c>
    </row>
    <row r="228" spans="1:8" s="19" customFormat="1" ht="12" customHeight="1" x14ac:dyDescent="0.2">
      <c r="A228" s="37"/>
      <c r="B228" s="40"/>
      <c r="C228" s="30"/>
      <c r="D228" s="11" t="s">
        <v>303</v>
      </c>
      <c r="E228" s="60"/>
      <c r="F228" s="45"/>
      <c r="G228" s="45"/>
      <c r="H228" s="46"/>
    </row>
    <row r="229" spans="1:8" s="19" customFormat="1" ht="12" customHeight="1" x14ac:dyDescent="0.2">
      <c r="A229" s="37"/>
      <c r="B229" s="40"/>
      <c r="C229" s="30"/>
      <c r="D229" s="385" t="s">
        <v>304</v>
      </c>
      <c r="E229" s="84">
        <v>572552</v>
      </c>
      <c r="F229" s="185">
        <f>SUM(F230:F230)</f>
        <v>1100</v>
      </c>
      <c r="G229" s="185">
        <f>SUM(G230:G230)</f>
        <v>0</v>
      </c>
      <c r="H229" s="186">
        <f t="shared" si="24"/>
        <v>573652</v>
      </c>
    </row>
    <row r="230" spans="1:8" s="19" customFormat="1" ht="12" customHeight="1" x14ac:dyDescent="0.2">
      <c r="A230" s="37"/>
      <c r="B230" s="40"/>
      <c r="C230" s="51">
        <v>4040</v>
      </c>
      <c r="D230" s="44" t="s">
        <v>32</v>
      </c>
      <c r="E230" s="50">
        <v>14500</v>
      </c>
      <c r="F230" s="50">
        <v>1100</v>
      </c>
      <c r="G230" s="56"/>
      <c r="H230" s="45">
        <f t="shared" si="24"/>
        <v>15600</v>
      </c>
    </row>
    <row r="231" spans="1:8" s="19" customFormat="1" ht="12" customHeight="1" x14ac:dyDescent="0.2">
      <c r="A231" s="37"/>
      <c r="B231" s="57">
        <v>85220</v>
      </c>
      <c r="C231" s="86"/>
      <c r="D231" s="11" t="s">
        <v>221</v>
      </c>
      <c r="E231" s="50"/>
      <c r="F231" s="60"/>
      <c r="G231" s="60"/>
      <c r="H231" s="45"/>
    </row>
    <row r="232" spans="1:8" s="19" customFormat="1" ht="12" customHeight="1" x14ac:dyDescent="0.2">
      <c r="A232" s="37"/>
      <c r="B232" s="184"/>
      <c r="C232" s="86"/>
      <c r="D232" s="85" t="s">
        <v>222</v>
      </c>
      <c r="E232" s="62">
        <v>844111</v>
      </c>
      <c r="F232" s="43">
        <f>SUM(F234)</f>
        <v>200</v>
      </c>
      <c r="G232" s="43">
        <f>SUM(G234)</f>
        <v>200</v>
      </c>
      <c r="H232" s="42">
        <f t="shared" ref="H232" si="26">SUM(E232+F232-G232)</f>
        <v>844111</v>
      </c>
    </row>
    <row r="233" spans="1:8" s="19" customFormat="1" ht="12" customHeight="1" x14ac:dyDescent="0.2">
      <c r="A233" s="37"/>
      <c r="B233" s="184"/>
      <c r="C233" s="86"/>
      <c r="D233" s="11" t="s">
        <v>223</v>
      </c>
      <c r="E233" s="60"/>
      <c r="F233" s="45"/>
      <c r="G233" s="45"/>
      <c r="H233" s="46"/>
    </row>
    <row r="234" spans="1:8" s="19" customFormat="1" ht="12" customHeight="1" x14ac:dyDescent="0.2">
      <c r="A234" s="37"/>
      <c r="B234" s="40"/>
      <c r="C234" s="10"/>
      <c r="D234" s="385" t="s">
        <v>224</v>
      </c>
      <c r="E234" s="84">
        <v>813111</v>
      </c>
      <c r="F234" s="376">
        <f>SUM(F235:F236)</f>
        <v>200</v>
      </c>
      <c r="G234" s="376">
        <f>SUM(G235:G236)</f>
        <v>200</v>
      </c>
      <c r="H234" s="84">
        <f>SUM(E234+F234-G234)</f>
        <v>813111</v>
      </c>
    </row>
    <row r="235" spans="1:8" s="19" customFormat="1" ht="12" customHeight="1" x14ac:dyDescent="0.2">
      <c r="A235" s="37"/>
      <c r="B235" s="40"/>
      <c r="C235" s="51">
        <v>4110</v>
      </c>
      <c r="D235" s="44" t="s">
        <v>40</v>
      </c>
      <c r="E235" s="60">
        <v>85795</v>
      </c>
      <c r="F235" s="45"/>
      <c r="G235" s="45">
        <v>200</v>
      </c>
      <c r="H235" s="45">
        <f t="shared" ref="H235:H236" si="27">SUM(E235+F235-G235)</f>
        <v>85595</v>
      </c>
    </row>
    <row r="236" spans="1:8" s="19" customFormat="1" ht="12" customHeight="1" x14ac:dyDescent="0.2">
      <c r="A236" s="37"/>
      <c r="B236" s="40"/>
      <c r="C236" s="51">
        <v>4710</v>
      </c>
      <c r="D236" s="12" t="s">
        <v>54</v>
      </c>
      <c r="E236" s="60">
        <v>0</v>
      </c>
      <c r="F236" s="45">
        <v>200</v>
      </c>
      <c r="G236" s="45"/>
      <c r="H236" s="45">
        <f t="shared" si="27"/>
        <v>200</v>
      </c>
    </row>
    <row r="237" spans="1:8" s="19" customFormat="1" ht="12" customHeight="1" x14ac:dyDescent="0.2">
      <c r="A237" s="37"/>
      <c r="B237" s="40">
        <v>85295</v>
      </c>
      <c r="C237" s="30"/>
      <c r="D237" s="41" t="s">
        <v>15</v>
      </c>
      <c r="E237" s="42">
        <v>3925045.4899999998</v>
      </c>
      <c r="F237" s="43">
        <f>SUM(F238,F241,F246)</f>
        <v>1297</v>
      </c>
      <c r="G237" s="43">
        <f>SUM(G238,G241,G246)</f>
        <v>1297</v>
      </c>
      <c r="H237" s="42">
        <f>SUM(E237+F237-G237)</f>
        <v>3925045.4899999998</v>
      </c>
    </row>
    <row r="238" spans="1:8" s="19" customFormat="1" ht="12" customHeight="1" x14ac:dyDescent="0.2">
      <c r="A238" s="37"/>
      <c r="B238" s="40"/>
      <c r="C238" s="10"/>
      <c r="D238" s="381" t="s">
        <v>24</v>
      </c>
      <c r="E238" s="84">
        <v>1246114</v>
      </c>
      <c r="F238" s="376">
        <f>SUM(F239:F240)</f>
        <v>797</v>
      </c>
      <c r="G238" s="376">
        <f>SUM(G239:G240)</f>
        <v>797</v>
      </c>
      <c r="H238" s="84">
        <f>SUM(E238+F238-G238)</f>
        <v>1246114</v>
      </c>
    </row>
    <row r="239" spans="1:8" s="19" customFormat="1" ht="12" customHeight="1" x14ac:dyDescent="0.2">
      <c r="A239" s="37"/>
      <c r="B239" s="40"/>
      <c r="C239" s="51">
        <v>4110</v>
      </c>
      <c r="D239" s="44" t="s">
        <v>40</v>
      </c>
      <c r="E239" s="60">
        <v>119359</v>
      </c>
      <c r="F239" s="45"/>
      <c r="G239" s="45">
        <v>797</v>
      </c>
      <c r="H239" s="45">
        <f t="shared" ref="H239:H243" si="28">SUM(E239+F239-G239)</f>
        <v>118562</v>
      </c>
    </row>
    <row r="240" spans="1:8" s="19" customFormat="1" ht="12" customHeight="1" x14ac:dyDescent="0.2">
      <c r="A240" s="37"/>
      <c r="B240" s="40"/>
      <c r="C240" s="51">
        <v>4710</v>
      </c>
      <c r="D240" s="12" t="s">
        <v>54</v>
      </c>
      <c r="E240" s="60">
        <v>100</v>
      </c>
      <c r="F240" s="45">
        <v>797</v>
      </c>
      <c r="G240" s="45"/>
      <c r="H240" s="45">
        <f t="shared" si="28"/>
        <v>897</v>
      </c>
    </row>
    <row r="241" spans="1:8" s="19" customFormat="1" ht="12.6" customHeight="1" x14ac:dyDescent="0.2">
      <c r="A241" s="37"/>
      <c r="B241" s="36"/>
      <c r="C241" s="30"/>
      <c r="D241" s="386" t="s">
        <v>305</v>
      </c>
      <c r="E241" s="84">
        <v>326400</v>
      </c>
      <c r="F241" s="185">
        <f>SUM(F242:F243)</f>
        <v>200</v>
      </c>
      <c r="G241" s="185">
        <f>SUM(G242:G243)</f>
        <v>200</v>
      </c>
      <c r="H241" s="84">
        <f t="shared" si="28"/>
        <v>326400</v>
      </c>
    </row>
    <row r="242" spans="1:8" s="19" customFormat="1" ht="12" customHeight="1" x14ac:dyDescent="0.2">
      <c r="A242" s="37"/>
      <c r="B242" s="36"/>
      <c r="C242" s="51">
        <v>4117</v>
      </c>
      <c r="D242" s="44" t="s">
        <v>40</v>
      </c>
      <c r="E242" s="60">
        <v>13698</v>
      </c>
      <c r="F242" s="50"/>
      <c r="G242" s="50">
        <v>200</v>
      </c>
      <c r="H242" s="45">
        <f t="shared" si="28"/>
        <v>13498</v>
      </c>
    </row>
    <row r="243" spans="1:8" s="19" customFormat="1" ht="12" customHeight="1" x14ac:dyDescent="0.2">
      <c r="A243" s="37"/>
      <c r="B243" s="36"/>
      <c r="C243" s="51">
        <v>4717</v>
      </c>
      <c r="D243" s="12" t="s">
        <v>54</v>
      </c>
      <c r="E243" s="60">
        <v>0</v>
      </c>
      <c r="F243" s="50">
        <v>200</v>
      </c>
      <c r="G243" s="50"/>
      <c r="H243" s="45">
        <f t="shared" si="28"/>
        <v>200</v>
      </c>
    </row>
    <row r="244" spans="1:8" s="19" customFormat="1" ht="12" customHeight="1" x14ac:dyDescent="0.2">
      <c r="A244" s="35"/>
      <c r="B244" s="40"/>
      <c r="C244" s="30"/>
      <c r="D244" s="12" t="s">
        <v>306</v>
      </c>
      <c r="E244" s="46"/>
      <c r="F244" s="46"/>
      <c r="G244" s="45"/>
      <c r="H244" s="46"/>
    </row>
    <row r="245" spans="1:8" s="19" customFormat="1" ht="12" customHeight="1" x14ac:dyDescent="0.2">
      <c r="A245" s="35"/>
      <c r="B245" s="40"/>
      <c r="C245" s="30"/>
      <c r="D245" s="12" t="s">
        <v>307</v>
      </c>
      <c r="E245" s="46"/>
      <c r="F245" s="46"/>
      <c r="G245" s="45"/>
      <c r="H245" s="46"/>
    </row>
    <row r="246" spans="1:8" s="19" customFormat="1" ht="12" customHeight="1" x14ac:dyDescent="0.2">
      <c r="A246" s="35"/>
      <c r="B246" s="40"/>
      <c r="C246" s="10"/>
      <c r="D246" s="379" t="s">
        <v>308</v>
      </c>
      <c r="E246" s="84">
        <v>661821.17000000004</v>
      </c>
      <c r="F246" s="376">
        <f>SUM(F247:F248)</f>
        <v>300</v>
      </c>
      <c r="G246" s="376">
        <f>SUM(G247:G248)</f>
        <v>300</v>
      </c>
      <c r="H246" s="84">
        <f t="shared" ref="H246:H255" si="29">SUM(E246+F246-G246)</f>
        <v>661821.17000000004</v>
      </c>
    </row>
    <row r="247" spans="1:8" s="19" customFormat="1" ht="12" customHeight="1" x14ac:dyDescent="0.2">
      <c r="A247" s="35"/>
      <c r="B247" s="40"/>
      <c r="C247" s="51">
        <v>4119</v>
      </c>
      <c r="D247" s="44" t="s">
        <v>40</v>
      </c>
      <c r="E247" s="45">
        <v>7532.77</v>
      </c>
      <c r="F247" s="45"/>
      <c r="G247" s="45">
        <v>300</v>
      </c>
      <c r="H247" s="45">
        <f t="shared" si="29"/>
        <v>7232.77</v>
      </c>
    </row>
    <row r="248" spans="1:8" s="19" customFormat="1" ht="12" customHeight="1" x14ac:dyDescent="0.2">
      <c r="A248" s="35"/>
      <c r="B248" s="40"/>
      <c r="C248" s="51">
        <v>4719</v>
      </c>
      <c r="D248" s="12" t="s">
        <v>54</v>
      </c>
      <c r="E248" s="60">
        <v>0</v>
      </c>
      <c r="F248" s="45">
        <v>300</v>
      </c>
      <c r="G248" s="45"/>
      <c r="H248" s="45">
        <f t="shared" si="29"/>
        <v>300</v>
      </c>
    </row>
    <row r="249" spans="1:8" s="19" customFormat="1" ht="12" customHeight="1" thickBot="1" x14ac:dyDescent="0.25">
      <c r="A249" s="35">
        <v>853</v>
      </c>
      <c r="B249" s="36"/>
      <c r="C249" s="37"/>
      <c r="D249" s="38" t="s">
        <v>79</v>
      </c>
      <c r="E249" s="34">
        <v>9444277.6699999999</v>
      </c>
      <c r="F249" s="39">
        <f>SUM(F250,F253)</f>
        <v>66520.69</v>
      </c>
      <c r="G249" s="39">
        <f>SUM(G250,G253)</f>
        <v>10505</v>
      </c>
      <c r="H249" s="34">
        <f t="shared" si="29"/>
        <v>9500293.3599999994</v>
      </c>
    </row>
    <row r="250" spans="1:8" s="19" customFormat="1" ht="12" customHeight="1" thickTop="1" x14ac:dyDescent="0.2">
      <c r="A250" s="35"/>
      <c r="B250" s="40">
        <v>85311</v>
      </c>
      <c r="C250" s="30"/>
      <c r="D250" s="215" t="s">
        <v>309</v>
      </c>
      <c r="E250" s="42">
        <v>190800</v>
      </c>
      <c r="F250" s="43">
        <f>SUM(F251)</f>
        <v>10005</v>
      </c>
      <c r="G250" s="43">
        <f>SUM(G251)</f>
        <v>0</v>
      </c>
      <c r="H250" s="42">
        <f t="shared" si="29"/>
        <v>200805</v>
      </c>
    </row>
    <row r="251" spans="1:8" s="19" customFormat="1" ht="12" customHeight="1" x14ac:dyDescent="0.2">
      <c r="A251" s="35"/>
      <c r="B251" s="40"/>
      <c r="C251" s="10"/>
      <c r="D251" s="387" t="s">
        <v>205</v>
      </c>
      <c r="E251" s="84">
        <v>190800</v>
      </c>
      <c r="F251" s="376">
        <f t="shared" ref="F251:G251" si="30">SUM(F252)</f>
        <v>10005</v>
      </c>
      <c r="G251" s="376">
        <f t="shared" si="30"/>
        <v>0</v>
      </c>
      <c r="H251" s="84">
        <f t="shared" si="29"/>
        <v>200805</v>
      </c>
    </row>
    <row r="252" spans="1:8" s="19" customFormat="1" ht="21.6" customHeight="1" x14ac:dyDescent="0.2">
      <c r="A252" s="52"/>
      <c r="B252" s="65"/>
      <c r="C252" s="216">
        <v>2580</v>
      </c>
      <c r="D252" s="217" t="s">
        <v>310</v>
      </c>
      <c r="E252" s="62">
        <v>190800</v>
      </c>
      <c r="F252" s="43">
        <v>10005</v>
      </c>
      <c r="G252" s="43"/>
      <c r="H252" s="43">
        <f t="shared" si="29"/>
        <v>200805</v>
      </c>
    </row>
    <row r="253" spans="1:8" s="19" customFormat="1" ht="12" customHeight="1" x14ac:dyDescent="0.2">
      <c r="A253" s="35"/>
      <c r="B253" s="40">
        <v>85395</v>
      </c>
      <c r="C253" s="30"/>
      <c r="D253" s="41" t="s">
        <v>15</v>
      </c>
      <c r="E253" s="42">
        <v>5494010.6699999999</v>
      </c>
      <c r="F253" s="43">
        <f>SUM(F254,F256,F263,F269)</f>
        <v>56515.689999999995</v>
      </c>
      <c r="G253" s="43">
        <f>SUM(G254,G256,G263,G269)</f>
        <v>10505</v>
      </c>
      <c r="H253" s="42">
        <f t="shared" si="29"/>
        <v>5540021.3600000003</v>
      </c>
    </row>
    <row r="254" spans="1:8" s="19" customFormat="1" ht="12" customHeight="1" x14ac:dyDescent="0.2">
      <c r="A254" s="35"/>
      <c r="B254" s="40"/>
      <c r="C254" s="10"/>
      <c r="D254" s="387" t="s">
        <v>205</v>
      </c>
      <c r="E254" s="84">
        <v>584480</v>
      </c>
      <c r="F254" s="376">
        <f t="shared" ref="F254:G254" si="31">SUM(F255)</f>
        <v>0</v>
      </c>
      <c r="G254" s="376">
        <f t="shared" si="31"/>
        <v>10005</v>
      </c>
      <c r="H254" s="84">
        <f t="shared" si="29"/>
        <v>574475</v>
      </c>
    </row>
    <row r="255" spans="1:8" s="19" customFormat="1" ht="33.75" customHeight="1" x14ac:dyDescent="0.2">
      <c r="A255" s="35"/>
      <c r="B255" s="40"/>
      <c r="C255" s="218" t="s">
        <v>311</v>
      </c>
      <c r="D255" s="211" t="s">
        <v>312</v>
      </c>
      <c r="E255" s="60">
        <v>40000</v>
      </c>
      <c r="F255" s="45"/>
      <c r="G255" s="45">
        <v>10005</v>
      </c>
      <c r="H255" s="45">
        <f t="shared" si="29"/>
        <v>29995</v>
      </c>
    </row>
    <row r="256" spans="1:8" s="19" customFormat="1" ht="12" customHeight="1" x14ac:dyDescent="0.2">
      <c r="A256" s="35"/>
      <c r="B256" s="36"/>
      <c r="C256" s="10"/>
      <c r="D256" s="379" t="s">
        <v>313</v>
      </c>
      <c r="E256" s="84">
        <v>3435411</v>
      </c>
      <c r="F256" s="376">
        <f>SUM(F257:F258)</f>
        <v>200</v>
      </c>
      <c r="G256" s="376">
        <f>SUM(G257:G258)</f>
        <v>200</v>
      </c>
      <c r="H256" s="84">
        <f t="shared" ref="H256:H258" si="32">SUM(E256+F256-G256)</f>
        <v>3435411</v>
      </c>
    </row>
    <row r="257" spans="1:8" s="19" customFormat="1" ht="12" customHeight="1" x14ac:dyDescent="0.2">
      <c r="A257" s="35"/>
      <c r="B257" s="36"/>
      <c r="C257" s="51">
        <v>4530</v>
      </c>
      <c r="D257" s="44" t="s">
        <v>278</v>
      </c>
      <c r="E257" s="60">
        <v>71000</v>
      </c>
      <c r="F257" s="45"/>
      <c r="G257" s="45">
        <v>200</v>
      </c>
      <c r="H257" s="45">
        <f t="shared" si="32"/>
        <v>70800</v>
      </c>
    </row>
    <row r="258" spans="1:8" s="19" customFormat="1" ht="12" customHeight="1" x14ac:dyDescent="0.2">
      <c r="A258" s="35"/>
      <c r="B258" s="36"/>
      <c r="C258" s="51">
        <v>4610</v>
      </c>
      <c r="D258" s="74" t="s">
        <v>56</v>
      </c>
      <c r="E258" s="60">
        <v>0</v>
      </c>
      <c r="F258" s="45">
        <v>200</v>
      </c>
      <c r="G258" s="45"/>
      <c r="H258" s="45">
        <f t="shared" si="32"/>
        <v>200</v>
      </c>
    </row>
    <row r="259" spans="1:8" s="19" customFormat="1" ht="12" customHeight="1" x14ac:dyDescent="0.2">
      <c r="A259" s="35"/>
      <c r="B259" s="36"/>
      <c r="C259" s="51"/>
      <c r="D259" s="44" t="s">
        <v>314</v>
      </c>
      <c r="E259" s="50"/>
      <c r="F259" s="56"/>
      <c r="G259" s="50"/>
      <c r="H259" s="50"/>
    </row>
    <row r="260" spans="1:8" s="19" customFormat="1" ht="12" customHeight="1" x14ac:dyDescent="0.2">
      <c r="A260" s="35"/>
      <c r="B260" s="36"/>
      <c r="C260" s="30"/>
      <c r="D260" s="383" t="s">
        <v>315</v>
      </c>
      <c r="E260" s="46"/>
      <c r="F260" s="45"/>
      <c r="G260" s="47"/>
      <c r="H260" s="46"/>
    </row>
    <row r="261" spans="1:8" s="19" customFormat="1" ht="12" customHeight="1" x14ac:dyDescent="0.2">
      <c r="A261" s="35"/>
      <c r="B261" s="36"/>
      <c r="C261" s="30"/>
      <c r="D261" s="383" t="s">
        <v>316</v>
      </c>
      <c r="E261" s="46"/>
      <c r="F261" s="45"/>
      <c r="G261" s="47"/>
      <c r="H261" s="46"/>
    </row>
    <row r="262" spans="1:8" s="19" customFormat="1" ht="12" customHeight="1" x14ac:dyDescent="0.2">
      <c r="A262" s="35"/>
      <c r="B262" s="36"/>
      <c r="C262" s="30"/>
      <c r="D262" s="383" t="s">
        <v>317</v>
      </c>
      <c r="E262" s="46"/>
      <c r="F262" s="45"/>
      <c r="G262" s="47"/>
      <c r="H262" s="46"/>
    </row>
    <row r="263" spans="1:8" s="19" customFormat="1" ht="12" customHeight="1" x14ac:dyDescent="0.2">
      <c r="A263" s="35"/>
      <c r="B263" s="36"/>
      <c r="C263" s="10"/>
      <c r="D263" s="378" t="s">
        <v>318</v>
      </c>
      <c r="E263" s="84">
        <v>0</v>
      </c>
      <c r="F263" s="376">
        <f>SUM(F264:F267)</f>
        <v>56015.689999999995</v>
      </c>
      <c r="G263" s="376">
        <f>SUM(G264:G267)</f>
        <v>0</v>
      </c>
      <c r="H263" s="84">
        <f>SUM(E263+F263-G263)</f>
        <v>56015.689999999995</v>
      </c>
    </row>
    <row r="264" spans="1:8" s="19" customFormat="1" ht="12" customHeight="1" x14ac:dyDescent="0.2">
      <c r="A264" s="35"/>
      <c r="B264" s="36"/>
      <c r="C264" s="51">
        <v>4217</v>
      </c>
      <c r="D264" s="44" t="s">
        <v>19</v>
      </c>
      <c r="E264" s="46">
        <v>0</v>
      </c>
      <c r="F264" s="45">
        <v>14315.79</v>
      </c>
      <c r="G264" s="45"/>
      <c r="H264" s="45">
        <f>SUM(E264+F264-G264)</f>
        <v>14315.79</v>
      </c>
    </row>
    <row r="265" spans="1:8" s="19" customFormat="1" ht="12" customHeight="1" x14ac:dyDescent="0.2">
      <c r="A265" s="35"/>
      <c r="B265" s="36"/>
      <c r="C265" s="51">
        <v>4219</v>
      </c>
      <c r="D265" s="44" t="s">
        <v>19</v>
      </c>
      <c r="E265" s="46">
        <v>0</v>
      </c>
      <c r="F265" s="45">
        <v>1684.21</v>
      </c>
      <c r="G265" s="47"/>
      <c r="H265" s="45">
        <f t="shared" ref="H265:H267" si="33">SUM(E265+F265-G265)</f>
        <v>1684.21</v>
      </c>
    </row>
    <row r="266" spans="1:8" s="19" customFormat="1" ht="12" customHeight="1" x14ac:dyDescent="0.2">
      <c r="A266" s="35"/>
      <c r="B266" s="36"/>
      <c r="C266" s="40">
        <v>4307</v>
      </c>
      <c r="D266" s="44" t="s">
        <v>21</v>
      </c>
      <c r="E266" s="46">
        <v>0</v>
      </c>
      <c r="F266" s="45">
        <v>35803.519999999997</v>
      </c>
      <c r="G266" s="45"/>
      <c r="H266" s="45">
        <f t="shared" si="33"/>
        <v>35803.519999999997</v>
      </c>
    </row>
    <row r="267" spans="1:8" s="19" customFormat="1" ht="12" customHeight="1" x14ac:dyDescent="0.2">
      <c r="A267" s="35"/>
      <c r="B267" s="36"/>
      <c r="C267" s="40">
        <v>4309</v>
      </c>
      <c r="D267" s="44" t="s">
        <v>21</v>
      </c>
      <c r="E267" s="46">
        <v>0</v>
      </c>
      <c r="F267" s="45">
        <v>4212.17</v>
      </c>
      <c r="G267" s="47"/>
      <c r="H267" s="45">
        <f t="shared" si="33"/>
        <v>4212.17</v>
      </c>
    </row>
    <row r="268" spans="1:8" s="19" customFormat="1" ht="12" customHeight="1" x14ac:dyDescent="0.2">
      <c r="A268" s="35"/>
      <c r="B268" s="36"/>
      <c r="C268" s="30"/>
      <c r="D268" s="383" t="s">
        <v>225</v>
      </c>
      <c r="E268" s="60"/>
      <c r="F268" s="45"/>
      <c r="G268" s="45"/>
      <c r="H268" s="45"/>
    </row>
    <row r="269" spans="1:8" s="19" customFormat="1" ht="12" customHeight="1" x14ac:dyDescent="0.2">
      <c r="A269" s="35"/>
      <c r="B269" s="36"/>
      <c r="C269" s="10"/>
      <c r="D269" s="379" t="s">
        <v>226</v>
      </c>
      <c r="E269" s="84">
        <v>110820.91</v>
      </c>
      <c r="F269" s="185">
        <f>SUM(F270:F271)</f>
        <v>300</v>
      </c>
      <c r="G269" s="185">
        <f>SUM(G270:G271)</f>
        <v>300</v>
      </c>
      <c r="H269" s="84">
        <f>SUM(E269+F269-G269)</f>
        <v>110820.91</v>
      </c>
    </row>
    <row r="270" spans="1:8" s="19" customFormat="1" ht="12" customHeight="1" x14ac:dyDescent="0.2">
      <c r="A270" s="35"/>
      <c r="B270" s="36"/>
      <c r="C270" s="51">
        <v>4117</v>
      </c>
      <c r="D270" s="44" t="s">
        <v>40</v>
      </c>
      <c r="E270" s="60">
        <v>6756.02</v>
      </c>
      <c r="F270" s="45"/>
      <c r="G270" s="45">
        <v>300</v>
      </c>
      <c r="H270" s="45">
        <f t="shared" ref="H270:H271" si="34">SUM(E270+F270-G270)</f>
        <v>6456.02</v>
      </c>
    </row>
    <row r="271" spans="1:8" s="19" customFormat="1" ht="12" customHeight="1" x14ac:dyDescent="0.2">
      <c r="A271" s="35"/>
      <c r="B271" s="36"/>
      <c r="C271" s="51">
        <v>4717</v>
      </c>
      <c r="D271" s="12" t="s">
        <v>54</v>
      </c>
      <c r="E271" s="60">
        <v>82.44</v>
      </c>
      <c r="F271" s="45">
        <v>300</v>
      </c>
      <c r="G271" s="45"/>
      <c r="H271" s="45">
        <f t="shared" si="34"/>
        <v>382.44</v>
      </c>
    </row>
    <row r="272" spans="1:8" s="19" customFormat="1" ht="12" customHeight="1" thickBot="1" x14ac:dyDescent="0.25">
      <c r="A272" s="35">
        <v>854</v>
      </c>
      <c r="B272" s="36"/>
      <c r="C272" s="37"/>
      <c r="D272" s="38" t="s">
        <v>208</v>
      </c>
      <c r="E272" s="34">
        <v>15068416</v>
      </c>
      <c r="F272" s="39">
        <f>SUM(F273,F277,F281,F287,F294)</f>
        <v>732818</v>
      </c>
      <c r="G272" s="39">
        <f>SUM(G273,G277,G281,G287,G294)</f>
        <v>732818</v>
      </c>
      <c r="H272" s="34">
        <f>SUM(E272+F272-G272)</f>
        <v>15068416</v>
      </c>
    </row>
    <row r="273" spans="1:8" s="19" customFormat="1" ht="12" customHeight="1" thickTop="1" x14ac:dyDescent="0.2">
      <c r="A273" s="35"/>
      <c r="B273" s="40">
        <v>85402</v>
      </c>
      <c r="C273" s="51"/>
      <c r="D273" s="49" t="s">
        <v>319</v>
      </c>
      <c r="E273" s="42">
        <v>0</v>
      </c>
      <c r="F273" s="43">
        <f>SUM(F274)</f>
        <v>706538</v>
      </c>
      <c r="G273" s="43">
        <f>SUM(G274)</f>
        <v>0</v>
      </c>
      <c r="H273" s="42">
        <f>SUM(E273+F273-G273)</f>
        <v>706538</v>
      </c>
    </row>
    <row r="274" spans="1:8" s="19" customFormat="1" ht="12" customHeight="1" x14ac:dyDescent="0.2">
      <c r="A274" s="35"/>
      <c r="B274" s="40"/>
      <c r="C274" s="30"/>
      <c r="D274" s="381" t="s">
        <v>227</v>
      </c>
      <c r="E274" s="186">
        <v>0</v>
      </c>
      <c r="F274" s="185">
        <f>SUM(F275:F276)</f>
        <v>706538</v>
      </c>
      <c r="G274" s="185">
        <f>SUM(G275:G276)</f>
        <v>0</v>
      </c>
      <c r="H274" s="84">
        <f>SUM(E274+F274-G274)</f>
        <v>706538</v>
      </c>
    </row>
    <row r="275" spans="1:8" s="19" customFormat="1" ht="12" customHeight="1" x14ac:dyDescent="0.2">
      <c r="A275" s="35"/>
      <c r="B275" s="40"/>
      <c r="C275" s="51">
        <v>2540</v>
      </c>
      <c r="D275" s="44" t="s">
        <v>75</v>
      </c>
      <c r="E275" s="46"/>
      <c r="F275" s="50"/>
      <c r="G275" s="50"/>
      <c r="H275" s="45"/>
    </row>
    <row r="276" spans="1:8" s="19" customFormat="1" ht="12" customHeight="1" x14ac:dyDescent="0.2">
      <c r="A276" s="35"/>
      <c r="B276" s="40"/>
      <c r="C276" s="51"/>
      <c r="D276" s="44" t="s">
        <v>76</v>
      </c>
      <c r="E276" s="46">
        <v>0</v>
      </c>
      <c r="F276" s="50">
        <v>706538</v>
      </c>
      <c r="G276" s="50"/>
      <c r="H276" s="45">
        <f t="shared" ref="H276" si="35">SUM(E276+F276-G276)</f>
        <v>706538</v>
      </c>
    </row>
    <row r="277" spans="1:8" s="19" customFormat="1" ht="12" customHeight="1" x14ac:dyDescent="0.2">
      <c r="A277" s="35"/>
      <c r="B277" s="40">
        <v>85403</v>
      </c>
      <c r="C277" s="51"/>
      <c r="D277" s="49" t="s">
        <v>170</v>
      </c>
      <c r="E277" s="42">
        <v>706538</v>
      </c>
      <c r="F277" s="43">
        <f>SUM(F278)</f>
        <v>0</v>
      </c>
      <c r="G277" s="43">
        <f>SUM(G278)</f>
        <v>706538</v>
      </c>
      <c r="H277" s="42">
        <f>SUM(E277+F277-G277)</f>
        <v>0</v>
      </c>
    </row>
    <row r="278" spans="1:8" s="19" customFormat="1" ht="12" customHeight="1" x14ac:dyDescent="0.2">
      <c r="A278" s="35"/>
      <c r="B278" s="40"/>
      <c r="C278" s="30"/>
      <c r="D278" s="381" t="s">
        <v>227</v>
      </c>
      <c r="E278" s="186">
        <v>706538</v>
      </c>
      <c r="F278" s="185">
        <f>SUM(F279:F280)</f>
        <v>0</v>
      </c>
      <c r="G278" s="185">
        <f>SUM(G279:G280)</f>
        <v>706538</v>
      </c>
      <c r="H278" s="84">
        <f>SUM(E278+F278-G278)</f>
        <v>0</v>
      </c>
    </row>
    <row r="279" spans="1:8" s="19" customFormat="1" ht="12" customHeight="1" x14ac:dyDescent="0.2">
      <c r="A279" s="35"/>
      <c r="B279" s="40"/>
      <c r="C279" s="51">
        <v>2540</v>
      </c>
      <c r="D279" s="44" t="s">
        <v>75</v>
      </c>
      <c r="E279" s="46"/>
      <c r="F279" s="50"/>
      <c r="G279" s="50"/>
      <c r="H279" s="45"/>
    </row>
    <row r="280" spans="1:8" s="19" customFormat="1" ht="12" customHeight="1" x14ac:dyDescent="0.2">
      <c r="A280" s="35"/>
      <c r="B280" s="40"/>
      <c r="C280" s="51"/>
      <c r="D280" s="44" t="s">
        <v>76</v>
      </c>
      <c r="E280" s="46">
        <v>706538</v>
      </c>
      <c r="F280" s="50"/>
      <c r="G280" s="50">
        <v>706538</v>
      </c>
      <c r="H280" s="45">
        <f t="shared" ref="H280:H285" si="36">SUM(E280+F280-G280)</f>
        <v>0</v>
      </c>
    </row>
    <row r="281" spans="1:8" s="19" customFormat="1" ht="12" customHeight="1" x14ac:dyDescent="0.2">
      <c r="A281" s="35"/>
      <c r="B281" s="40">
        <v>85410</v>
      </c>
      <c r="C281" s="30"/>
      <c r="D281" s="49" t="s">
        <v>175</v>
      </c>
      <c r="E281" s="42">
        <v>3546477</v>
      </c>
      <c r="F281" s="42">
        <f>SUM(F282)</f>
        <v>24276</v>
      </c>
      <c r="G281" s="42">
        <f>SUM(G282)</f>
        <v>24276</v>
      </c>
      <c r="H281" s="42">
        <f t="shared" si="36"/>
        <v>3546477</v>
      </c>
    </row>
    <row r="282" spans="1:8" s="19" customFormat="1" ht="12" customHeight="1" x14ac:dyDescent="0.2">
      <c r="A282" s="35"/>
      <c r="B282" s="40"/>
      <c r="C282" s="30"/>
      <c r="D282" s="381" t="s">
        <v>13</v>
      </c>
      <c r="E282" s="186">
        <v>2394470</v>
      </c>
      <c r="F282" s="186">
        <f>SUM(F283:F285)</f>
        <v>24276</v>
      </c>
      <c r="G282" s="186">
        <f>SUM(G283:G285)</f>
        <v>24276</v>
      </c>
      <c r="H282" s="84">
        <f t="shared" si="36"/>
        <v>2394470</v>
      </c>
    </row>
    <row r="283" spans="1:8" s="19" customFormat="1" ht="12" customHeight="1" x14ac:dyDescent="0.2">
      <c r="A283" s="35"/>
      <c r="B283" s="11"/>
      <c r="C283" s="51">
        <v>3020</v>
      </c>
      <c r="D283" s="44" t="s">
        <v>72</v>
      </c>
      <c r="E283" s="60">
        <v>6135</v>
      </c>
      <c r="F283" s="60">
        <v>24276</v>
      </c>
      <c r="G283" s="60"/>
      <c r="H283" s="45">
        <f t="shared" si="36"/>
        <v>30411</v>
      </c>
    </row>
    <row r="284" spans="1:8" s="19" customFormat="1" ht="12" customHeight="1" x14ac:dyDescent="0.2">
      <c r="A284" s="35"/>
      <c r="B284" s="40"/>
      <c r="C284" s="51">
        <v>4270</v>
      </c>
      <c r="D284" s="44" t="s">
        <v>41</v>
      </c>
      <c r="E284" s="46">
        <v>178000</v>
      </c>
      <c r="F284" s="50"/>
      <c r="G284" s="50">
        <v>10000</v>
      </c>
      <c r="H284" s="45">
        <f t="shared" si="36"/>
        <v>168000</v>
      </c>
    </row>
    <row r="285" spans="1:8" s="19" customFormat="1" ht="12" customHeight="1" x14ac:dyDescent="0.2">
      <c r="A285" s="35"/>
      <c r="B285" s="40"/>
      <c r="C285" s="51">
        <v>4710</v>
      </c>
      <c r="D285" s="12" t="s">
        <v>54</v>
      </c>
      <c r="E285" s="46">
        <v>26264</v>
      </c>
      <c r="F285" s="50"/>
      <c r="G285" s="50">
        <v>14276</v>
      </c>
      <c r="H285" s="45">
        <f t="shared" si="36"/>
        <v>11988</v>
      </c>
    </row>
    <row r="286" spans="1:8" s="19" customFormat="1" ht="12" customHeight="1" x14ac:dyDescent="0.2">
      <c r="A286" s="58"/>
      <c r="B286" s="51">
        <v>85412</v>
      </c>
      <c r="C286" s="40"/>
      <c r="D286" s="44" t="s">
        <v>320</v>
      </c>
      <c r="E286" s="64"/>
      <c r="F286" s="64"/>
      <c r="G286" s="64"/>
      <c r="H286" s="64"/>
    </row>
    <row r="287" spans="1:8" s="19" customFormat="1" ht="12" customHeight="1" x14ac:dyDescent="0.2">
      <c r="A287" s="58"/>
      <c r="B287" s="81"/>
      <c r="C287" s="40"/>
      <c r="D287" s="41" t="s">
        <v>321</v>
      </c>
      <c r="E287" s="42">
        <v>55000</v>
      </c>
      <c r="F287" s="42">
        <f>SUM(F288)</f>
        <v>1404</v>
      </c>
      <c r="G287" s="42">
        <f>SUM(G288)</f>
        <v>1404</v>
      </c>
      <c r="H287" s="42">
        <f>SUM(E287+F287-G287)</f>
        <v>55000</v>
      </c>
    </row>
    <row r="288" spans="1:8" s="19" customFormat="1" ht="12" customHeight="1" x14ac:dyDescent="0.2">
      <c r="A288" s="58"/>
      <c r="B288" s="40"/>
      <c r="C288" s="30"/>
      <c r="D288" s="381" t="s">
        <v>13</v>
      </c>
      <c r="E288" s="186">
        <v>23710</v>
      </c>
      <c r="F288" s="186">
        <f>SUM(F291:F292)</f>
        <v>1404</v>
      </c>
      <c r="G288" s="186">
        <f>SUM(G291:G292)</f>
        <v>1404</v>
      </c>
      <c r="H288" s="84">
        <f>SUM(E288+F288-G288)</f>
        <v>23710</v>
      </c>
    </row>
    <row r="289" spans="1:8" s="19" customFormat="1" ht="12" customHeight="1" x14ac:dyDescent="0.2">
      <c r="A289" s="58"/>
      <c r="B289" s="40"/>
      <c r="C289" s="51">
        <v>4120</v>
      </c>
      <c r="D289" s="44" t="s">
        <v>78</v>
      </c>
      <c r="E289" s="46">
        <v>353</v>
      </c>
      <c r="F289" s="46"/>
      <c r="G289" s="46">
        <v>23</v>
      </c>
      <c r="H289" s="45">
        <f t="shared" ref="H289:H299" si="37">SUM(E289+F289-G289)</f>
        <v>330</v>
      </c>
    </row>
    <row r="290" spans="1:8" s="19" customFormat="1" ht="12" customHeight="1" x14ac:dyDescent="0.2">
      <c r="A290" s="58"/>
      <c r="B290" s="40"/>
      <c r="C290" s="51">
        <v>4170</v>
      </c>
      <c r="D290" s="44" t="s">
        <v>22</v>
      </c>
      <c r="E290" s="46">
        <v>14200</v>
      </c>
      <c r="F290" s="46">
        <v>13</v>
      </c>
      <c r="G290" s="46"/>
      <c r="H290" s="45">
        <f t="shared" si="37"/>
        <v>14213</v>
      </c>
    </row>
    <row r="291" spans="1:8" s="19" customFormat="1" ht="12" customHeight="1" x14ac:dyDescent="0.2">
      <c r="A291" s="58"/>
      <c r="B291" s="11"/>
      <c r="C291" s="57">
        <v>4210</v>
      </c>
      <c r="D291" s="12" t="s">
        <v>19</v>
      </c>
      <c r="E291" s="60">
        <v>2808</v>
      </c>
      <c r="F291" s="60"/>
      <c r="G291" s="60">
        <f>48+1356</f>
        <v>1404</v>
      </c>
      <c r="H291" s="45">
        <f t="shared" si="37"/>
        <v>1404</v>
      </c>
    </row>
    <row r="292" spans="1:8" s="19" customFormat="1" ht="12" customHeight="1" x14ac:dyDescent="0.2">
      <c r="A292" s="58"/>
      <c r="B292" s="11"/>
      <c r="C292" s="11">
        <v>4300</v>
      </c>
      <c r="D292" s="12" t="s">
        <v>21</v>
      </c>
      <c r="E292" s="60">
        <v>2072</v>
      </c>
      <c r="F292" s="60">
        <f>48+1356</f>
        <v>1404</v>
      </c>
      <c r="G292" s="60"/>
      <c r="H292" s="45">
        <f t="shared" si="37"/>
        <v>3476</v>
      </c>
    </row>
    <row r="293" spans="1:8" s="19" customFormat="1" ht="12" customHeight="1" x14ac:dyDescent="0.2">
      <c r="A293" s="58"/>
      <c r="B293" s="11"/>
      <c r="C293" s="51">
        <v>4710</v>
      </c>
      <c r="D293" s="12" t="s">
        <v>54</v>
      </c>
      <c r="E293" s="60">
        <v>3</v>
      </c>
      <c r="F293" s="60">
        <v>10</v>
      </c>
      <c r="G293" s="60"/>
      <c r="H293" s="45">
        <f t="shared" si="37"/>
        <v>13</v>
      </c>
    </row>
    <row r="294" spans="1:8" s="19" customFormat="1" ht="12" customHeight="1" x14ac:dyDescent="0.2">
      <c r="A294" s="58"/>
      <c r="B294" s="40">
        <v>85420</v>
      </c>
      <c r="C294" s="51"/>
      <c r="D294" s="49" t="s">
        <v>201</v>
      </c>
      <c r="E294" s="42">
        <v>4760439</v>
      </c>
      <c r="F294" s="42">
        <f>SUM(F295)</f>
        <v>600</v>
      </c>
      <c r="G294" s="42">
        <f>SUM(G295)</f>
        <v>600</v>
      </c>
      <c r="H294" s="42">
        <f t="shared" si="37"/>
        <v>4760439</v>
      </c>
    </row>
    <row r="295" spans="1:8" s="19" customFormat="1" ht="12" customHeight="1" x14ac:dyDescent="0.2">
      <c r="A295" s="58"/>
      <c r="B295" s="40"/>
      <c r="C295" s="30"/>
      <c r="D295" s="381" t="s">
        <v>13</v>
      </c>
      <c r="E295" s="186">
        <v>4760439</v>
      </c>
      <c r="F295" s="186">
        <f>SUM(F296:F298)</f>
        <v>600</v>
      </c>
      <c r="G295" s="186">
        <f>SUM(G296:G298)</f>
        <v>600</v>
      </c>
      <c r="H295" s="84">
        <f t="shared" si="37"/>
        <v>4760439</v>
      </c>
    </row>
    <row r="296" spans="1:8" s="19" customFormat="1" ht="12" customHeight="1" x14ac:dyDescent="0.2">
      <c r="A296" s="58"/>
      <c r="B296" s="11"/>
      <c r="C296" s="51">
        <v>4110</v>
      </c>
      <c r="D296" s="44" t="s">
        <v>40</v>
      </c>
      <c r="E296" s="60">
        <v>509740</v>
      </c>
      <c r="F296" s="60"/>
      <c r="G296" s="60">
        <v>300</v>
      </c>
      <c r="H296" s="45">
        <f t="shared" si="37"/>
        <v>509440</v>
      </c>
    </row>
    <row r="297" spans="1:8" s="19" customFormat="1" ht="12" customHeight="1" x14ac:dyDescent="0.2">
      <c r="A297" s="58"/>
      <c r="B297" s="11"/>
      <c r="C297" s="51">
        <v>4120</v>
      </c>
      <c r="D297" s="44" t="s">
        <v>78</v>
      </c>
      <c r="E297" s="60">
        <v>72587</v>
      </c>
      <c r="F297" s="60"/>
      <c r="G297" s="60">
        <v>300</v>
      </c>
      <c r="H297" s="45">
        <f t="shared" si="37"/>
        <v>72287</v>
      </c>
    </row>
    <row r="298" spans="1:8" s="19" customFormat="1" ht="12" customHeight="1" x14ac:dyDescent="0.2">
      <c r="A298" s="58"/>
      <c r="B298" s="11"/>
      <c r="C298" s="57">
        <v>4800</v>
      </c>
      <c r="D298" s="210" t="s">
        <v>285</v>
      </c>
      <c r="E298" s="60">
        <v>204418</v>
      </c>
      <c r="F298" s="60">
        <v>600</v>
      </c>
      <c r="G298" s="60"/>
      <c r="H298" s="45">
        <f t="shared" si="37"/>
        <v>205018</v>
      </c>
    </row>
    <row r="299" spans="1:8" s="19" customFormat="1" ht="12" customHeight="1" thickBot="1" x14ac:dyDescent="0.25">
      <c r="A299" s="36">
        <v>855</v>
      </c>
      <c r="B299" s="36"/>
      <c r="C299" s="37"/>
      <c r="D299" s="38" t="s">
        <v>65</v>
      </c>
      <c r="E299" s="34">
        <v>21456035</v>
      </c>
      <c r="F299" s="39">
        <f>SUM(F302,F306,F314)</f>
        <v>3303</v>
      </c>
      <c r="G299" s="39">
        <f>SUM(G302,G306,G314)</f>
        <v>3303</v>
      </c>
      <c r="H299" s="34">
        <f t="shared" si="37"/>
        <v>21456035</v>
      </c>
    </row>
    <row r="300" spans="1:8" s="19" customFormat="1" ht="12" customHeight="1" thickTop="1" x14ac:dyDescent="0.2">
      <c r="A300" s="36"/>
      <c r="B300" s="40">
        <v>85502</v>
      </c>
      <c r="C300" s="30"/>
      <c r="D300" s="48" t="s">
        <v>322</v>
      </c>
      <c r="E300" s="50"/>
      <c r="F300" s="60"/>
      <c r="G300" s="60"/>
      <c r="H300" s="45"/>
    </row>
    <row r="301" spans="1:8" s="19" customFormat="1" ht="12" customHeight="1" x14ac:dyDescent="0.2">
      <c r="A301" s="36"/>
      <c r="B301" s="40"/>
      <c r="C301" s="30"/>
      <c r="D301" s="48" t="s">
        <v>323</v>
      </c>
      <c r="E301" s="50"/>
      <c r="F301" s="60"/>
      <c r="G301" s="60"/>
      <c r="H301" s="45"/>
    </row>
    <row r="302" spans="1:8" s="19" customFormat="1" ht="12" customHeight="1" x14ac:dyDescent="0.2">
      <c r="A302" s="36"/>
      <c r="B302" s="40"/>
      <c r="C302" s="30"/>
      <c r="D302" s="49" t="s">
        <v>324</v>
      </c>
      <c r="E302" s="62">
        <v>996117</v>
      </c>
      <c r="F302" s="43">
        <f>SUM(F303)</f>
        <v>200</v>
      </c>
      <c r="G302" s="43">
        <f>SUM(G303)</f>
        <v>200</v>
      </c>
      <c r="H302" s="42">
        <f t="shared" ref="H302" si="38">SUM(E302+F302-G302)</f>
        <v>996117</v>
      </c>
    </row>
    <row r="303" spans="1:8" s="19" customFormat="1" ht="12" customHeight="1" x14ac:dyDescent="0.2">
      <c r="A303" s="36"/>
      <c r="B303" s="40"/>
      <c r="C303" s="10"/>
      <c r="D303" s="381" t="s">
        <v>24</v>
      </c>
      <c r="E303" s="84">
        <v>709890</v>
      </c>
      <c r="F303" s="376">
        <f>SUM(F304:F305)</f>
        <v>200</v>
      </c>
      <c r="G303" s="376">
        <f>SUM(G304:G305)</f>
        <v>200</v>
      </c>
      <c r="H303" s="84">
        <f>SUM(E303+F303-G303)</f>
        <v>709890</v>
      </c>
    </row>
    <row r="304" spans="1:8" s="19" customFormat="1" ht="12" customHeight="1" x14ac:dyDescent="0.2">
      <c r="A304" s="36"/>
      <c r="B304" s="40"/>
      <c r="C304" s="51">
        <v>4110</v>
      </c>
      <c r="D304" s="44" t="s">
        <v>40</v>
      </c>
      <c r="E304" s="60">
        <v>62069</v>
      </c>
      <c r="F304" s="45"/>
      <c r="G304" s="45">
        <v>200</v>
      </c>
      <c r="H304" s="45">
        <f t="shared" ref="H304:H314" si="39">SUM(E304+F304-G304)</f>
        <v>61869</v>
      </c>
    </row>
    <row r="305" spans="1:8" s="19" customFormat="1" ht="12" customHeight="1" x14ac:dyDescent="0.2">
      <c r="A305" s="36"/>
      <c r="B305" s="40"/>
      <c r="C305" s="51">
        <v>4710</v>
      </c>
      <c r="D305" s="12" t="s">
        <v>54</v>
      </c>
      <c r="E305" s="60">
        <v>0</v>
      </c>
      <c r="F305" s="45">
        <v>200</v>
      </c>
      <c r="G305" s="45"/>
      <c r="H305" s="45">
        <f t="shared" si="39"/>
        <v>200</v>
      </c>
    </row>
    <row r="306" spans="1:8" s="19" customFormat="1" ht="12" customHeight="1" x14ac:dyDescent="0.2">
      <c r="A306" s="29"/>
      <c r="B306" s="40">
        <v>85504</v>
      </c>
      <c r="C306" s="30"/>
      <c r="D306" s="219" t="s">
        <v>231</v>
      </c>
      <c r="E306" s="62">
        <v>1416265</v>
      </c>
      <c r="F306" s="42">
        <f>SUM(F308,F311)</f>
        <v>1046</v>
      </c>
      <c r="G306" s="42">
        <f>SUM(G308,G311)</f>
        <v>1046</v>
      </c>
      <c r="H306" s="42">
        <f t="shared" si="39"/>
        <v>1416265</v>
      </c>
    </row>
    <row r="307" spans="1:8" s="19" customFormat="1" ht="12" customHeight="1" x14ac:dyDescent="0.2">
      <c r="A307" s="29"/>
      <c r="B307" s="40"/>
      <c r="C307" s="30"/>
      <c r="D307" s="388" t="s">
        <v>325</v>
      </c>
      <c r="E307" s="60"/>
      <c r="F307" s="46"/>
      <c r="G307" s="46"/>
      <c r="H307" s="46"/>
    </row>
    <row r="308" spans="1:8" s="19" customFormat="1" ht="12" customHeight="1" x14ac:dyDescent="0.2">
      <c r="A308" s="36"/>
      <c r="B308" s="36"/>
      <c r="C308" s="30"/>
      <c r="D308" s="389" t="s">
        <v>326</v>
      </c>
      <c r="E308" s="84">
        <v>780253</v>
      </c>
      <c r="F308" s="185">
        <f>SUM(F309:F310)</f>
        <v>750</v>
      </c>
      <c r="G308" s="185">
        <f>SUM(G309:G310)</f>
        <v>750</v>
      </c>
      <c r="H308" s="84">
        <f t="shared" si="39"/>
        <v>780253</v>
      </c>
    </row>
    <row r="309" spans="1:8" s="19" customFormat="1" ht="12" customHeight="1" x14ac:dyDescent="0.2">
      <c r="A309" s="36"/>
      <c r="B309" s="36"/>
      <c r="C309" s="51">
        <v>4110</v>
      </c>
      <c r="D309" s="44" t="s">
        <v>40</v>
      </c>
      <c r="E309" s="60">
        <v>82305</v>
      </c>
      <c r="F309" s="45"/>
      <c r="G309" s="45">
        <v>750</v>
      </c>
      <c r="H309" s="45">
        <f t="shared" si="39"/>
        <v>81555</v>
      </c>
    </row>
    <row r="310" spans="1:8" s="19" customFormat="1" ht="12" customHeight="1" x14ac:dyDescent="0.2">
      <c r="A310" s="53"/>
      <c r="B310" s="53"/>
      <c r="C310" s="54">
        <v>4710</v>
      </c>
      <c r="D310" s="80" t="s">
        <v>54</v>
      </c>
      <c r="E310" s="62">
        <v>100</v>
      </c>
      <c r="F310" s="43">
        <v>750</v>
      </c>
      <c r="G310" s="43"/>
      <c r="H310" s="43">
        <f t="shared" si="39"/>
        <v>850</v>
      </c>
    </row>
    <row r="311" spans="1:8" s="19" customFormat="1" ht="12" customHeight="1" x14ac:dyDescent="0.2">
      <c r="A311" s="58"/>
      <c r="B311" s="11"/>
      <c r="C311" s="57"/>
      <c r="D311" s="385" t="s">
        <v>232</v>
      </c>
      <c r="E311" s="186">
        <v>634362</v>
      </c>
      <c r="F311" s="376">
        <f>SUM(F312:F313)</f>
        <v>296</v>
      </c>
      <c r="G311" s="376">
        <f>SUM(G312:G313)</f>
        <v>296</v>
      </c>
      <c r="H311" s="84">
        <f t="shared" si="39"/>
        <v>634362</v>
      </c>
    </row>
    <row r="312" spans="1:8" s="19" customFormat="1" ht="12" customHeight="1" x14ac:dyDescent="0.2">
      <c r="A312" s="58"/>
      <c r="B312" s="11"/>
      <c r="C312" s="51">
        <v>4110</v>
      </c>
      <c r="D312" s="44" t="s">
        <v>40</v>
      </c>
      <c r="E312" s="60">
        <v>83353</v>
      </c>
      <c r="F312" s="45"/>
      <c r="G312" s="45">
        <v>296</v>
      </c>
      <c r="H312" s="45">
        <f t="shared" si="39"/>
        <v>83057</v>
      </c>
    </row>
    <row r="313" spans="1:8" s="19" customFormat="1" ht="12" customHeight="1" x14ac:dyDescent="0.2">
      <c r="A313" s="58"/>
      <c r="B313" s="11"/>
      <c r="C313" s="51">
        <v>4710</v>
      </c>
      <c r="D313" s="12" t="s">
        <v>54</v>
      </c>
      <c r="E313" s="60">
        <v>0</v>
      </c>
      <c r="F313" s="45">
        <v>296</v>
      </c>
      <c r="G313" s="45"/>
      <c r="H313" s="45">
        <f t="shared" si="39"/>
        <v>296</v>
      </c>
    </row>
    <row r="314" spans="1:8" s="19" customFormat="1" ht="12" customHeight="1" x14ac:dyDescent="0.2">
      <c r="A314" s="58"/>
      <c r="B314" s="51">
        <v>85508</v>
      </c>
      <c r="C314" s="81"/>
      <c r="D314" s="189" t="s">
        <v>327</v>
      </c>
      <c r="E314" s="62">
        <v>3278197</v>
      </c>
      <c r="F314" s="42">
        <f>SUM(F316)</f>
        <v>2057</v>
      </c>
      <c r="G314" s="42">
        <f>SUM(G316)</f>
        <v>2057</v>
      </c>
      <c r="H314" s="42">
        <f t="shared" si="39"/>
        <v>3278197</v>
      </c>
    </row>
    <row r="315" spans="1:8" s="19" customFormat="1" ht="12" customHeight="1" x14ac:dyDescent="0.2">
      <c r="A315" s="58"/>
      <c r="B315" s="36"/>
      <c r="C315" s="51"/>
      <c r="D315" s="12" t="s">
        <v>328</v>
      </c>
      <c r="E315" s="60"/>
      <c r="F315" s="45"/>
      <c r="G315" s="45"/>
      <c r="H315" s="45"/>
    </row>
    <row r="316" spans="1:8" s="19" customFormat="1" ht="12" customHeight="1" x14ac:dyDescent="0.2">
      <c r="A316" s="58"/>
      <c r="B316" s="36"/>
      <c r="C316" s="57"/>
      <c r="D316" s="385" t="s">
        <v>329</v>
      </c>
      <c r="E316" s="186">
        <v>536484</v>
      </c>
      <c r="F316" s="376">
        <f>SUM(F317:F318)</f>
        <v>2057</v>
      </c>
      <c r="G316" s="376">
        <f>SUM(G317:G318)</f>
        <v>2057</v>
      </c>
      <c r="H316" s="84">
        <f t="shared" ref="H316:H326" si="40">SUM(E316+F316-G316)</f>
        <v>536484</v>
      </c>
    </row>
    <row r="317" spans="1:8" s="19" customFormat="1" ht="12" customHeight="1" x14ac:dyDescent="0.2">
      <c r="A317" s="58"/>
      <c r="B317" s="36"/>
      <c r="C317" s="51">
        <v>4110</v>
      </c>
      <c r="D317" s="44" t="s">
        <v>40</v>
      </c>
      <c r="E317" s="60">
        <v>63091</v>
      </c>
      <c r="F317" s="45"/>
      <c r="G317" s="45">
        <v>2057</v>
      </c>
      <c r="H317" s="45">
        <f t="shared" si="40"/>
        <v>61034</v>
      </c>
    </row>
    <row r="318" spans="1:8" s="19" customFormat="1" ht="12" customHeight="1" x14ac:dyDescent="0.2">
      <c r="A318" s="58"/>
      <c r="B318" s="36"/>
      <c r="C318" s="51">
        <v>4710</v>
      </c>
      <c r="D318" s="12" t="s">
        <v>54</v>
      </c>
      <c r="E318" s="60">
        <v>200</v>
      </c>
      <c r="F318" s="45">
        <v>2057</v>
      </c>
      <c r="G318" s="45"/>
      <c r="H318" s="45">
        <f t="shared" si="40"/>
        <v>2257</v>
      </c>
    </row>
    <row r="319" spans="1:8" s="19" customFormat="1" ht="12" customHeight="1" thickBot="1" x14ac:dyDescent="0.25">
      <c r="A319" s="35">
        <v>900</v>
      </c>
      <c r="B319" s="36"/>
      <c r="C319" s="37"/>
      <c r="D319" s="38" t="s">
        <v>49</v>
      </c>
      <c r="E319" s="34">
        <v>69766206.109999999</v>
      </c>
      <c r="F319" s="39">
        <f>SUM(F320,F325,F328)</f>
        <v>75619</v>
      </c>
      <c r="G319" s="39">
        <f>SUM(G320,G325,G328)</f>
        <v>75619</v>
      </c>
      <c r="H319" s="34">
        <f t="shared" si="40"/>
        <v>69766206.109999999</v>
      </c>
    </row>
    <row r="320" spans="1:8" s="19" customFormat="1" ht="12" customHeight="1" thickTop="1" x14ac:dyDescent="0.2">
      <c r="A320" s="35"/>
      <c r="B320" s="51">
        <v>90002</v>
      </c>
      <c r="C320" s="81"/>
      <c r="D320" s="189" t="s">
        <v>330</v>
      </c>
      <c r="E320" s="62">
        <v>30423951</v>
      </c>
      <c r="F320" s="43">
        <f>SUM(F321)</f>
        <v>619</v>
      </c>
      <c r="G320" s="43">
        <f>SUM(G321)</f>
        <v>619</v>
      </c>
      <c r="H320" s="42">
        <f t="shared" si="40"/>
        <v>30423951</v>
      </c>
    </row>
    <row r="321" spans="1:8" s="19" customFormat="1" ht="12" customHeight="1" x14ac:dyDescent="0.2">
      <c r="A321" s="35"/>
      <c r="B321" s="40"/>
      <c r="C321" s="30"/>
      <c r="D321" s="379" t="s">
        <v>204</v>
      </c>
      <c r="E321" s="380">
        <v>985951</v>
      </c>
      <c r="F321" s="185">
        <f>SUM(F322:F324)</f>
        <v>619</v>
      </c>
      <c r="G321" s="185">
        <f>SUM(G322:G324)</f>
        <v>619</v>
      </c>
      <c r="H321" s="186">
        <f t="shared" si="40"/>
        <v>985951</v>
      </c>
    </row>
    <row r="322" spans="1:8" s="19" customFormat="1" ht="12" customHeight="1" x14ac:dyDescent="0.2">
      <c r="A322" s="35"/>
      <c r="B322" s="36"/>
      <c r="C322" s="51">
        <v>4010</v>
      </c>
      <c r="D322" s="44" t="s">
        <v>25</v>
      </c>
      <c r="E322" s="50">
        <v>710505</v>
      </c>
      <c r="F322" s="50"/>
      <c r="G322" s="50">
        <v>619</v>
      </c>
      <c r="H322" s="45">
        <f t="shared" si="40"/>
        <v>709886</v>
      </c>
    </row>
    <row r="323" spans="1:8" s="19" customFormat="1" ht="12" customHeight="1" x14ac:dyDescent="0.2">
      <c r="A323" s="35"/>
      <c r="B323" s="36"/>
      <c r="C323" s="51">
        <v>4110</v>
      </c>
      <c r="D323" s="44" t="s">
        <v>40</v>
      </c>
      <c r="E323" s="50">
        <v>134240</v>
      </c>
      <c r="F323" s="50">
        <v>542</v>
      </c>
      <c r="G323" s="50"/>
      <c r="H323" s="45">
        <f t="shared" si="40"/>
        <v>134782</v>
      </c>
    </row>
    <row r="324" spans="1:8" s="19" customFormat="1" ht="12" customHeight="1" x14ac:dyDescent="0.2">
      <c r="A324" s="35"/>
      <c r="B324" s="36"/>
      <c r="C324" s="51">
        <v>4120</v>
      </c>
      <c r="D324" s="44" t="s">
        <v>78</v>
      </c>
      <c r="E324" s="50">
        <v>19133</v>
      </c>
      <c r="F324" s="50">
        <v>77</v>
      </c>
      <c r="G324" s="50"/>
      <c r="H324" s="45">
        <f t="shared" si="40"/>
        <v>19210</v>
      </c>
    </row>
    <row r="325" spans="1:8" s="19" customFormat="1" ht="12" customHeight="1" x14ac:dyDescent="0.2">
      <c r="A325" s="58"/>
      <c r="B325" s="40">
        <v>90004</v>
      </c>
      <c r="C325" s="37"/>
      <c r="D325" s="41" t="s">
        <v>331</v>
      </c>
      <c r="E325" s="42">
        <v>654000</v>
      </c>
      <c r="F325" s="43">
        <f>SUM(F326)</f>
        <v>0</v>
      </c>
      <c r="G325" s="43">
        <f>SUM(G326)</f>
        <v>75000</v>
      </c>
      <c r="H325" s="42">
        <f t="shared" si="40"/>
        <v>579000</v>
      </c>
    </row>
    <row r="326" spans="1:8" s="19" customFormat="1" ht="12" customHeight="1" x14ac:dyDescent="0.2">
      <c r="A326" s="58"/>
      <c r="B326" s="59"/>
      <c r="C326" s="37"/>
      <c r="D326" s="379" t="s">
        <v>80</v>
      </c>
      <c r="E326" s="186">
        <v>384000</v>
      </c>
      <c r="F326" s="186">
        <f>SUM(F327)</f>
        <v>0</v>
      </c>
      <c r="G326" s="186">
        <f>SUM(G327)</f>
        <v>75000</v>
      </c>
      <c r="H326" s="186">
        <f t="shared" si="40"/>
        <v>309000</v>
      </c>
    </row>
    <row r="327" spans="1:8" s="19" customFormat="1" ht="12" customHeight="1" x14ac:dyDescent="0.2">
      <c r="A327" s="58"/>
      <c r="B327" s="40"/>
      <c r="C327" s="10" t="s">
        <v>55</v>
      </c>
      <c r="D327" s="12" t="s">
        <v>19</v>
      </c>
      <c r="E327" s="45">
        <v>300000</v>
      </c>
      <c r="F327" s="46"/>
      <c r="G327" s="46">
        <v>75000</v>
      </c>
      <c r="H327" s="45">
        <f>SUM(E327+F327-G327)</f>
        <v>225000</v>
      </c>
    </row>
    <row r="328" spans="1:8" s="19" customFormat="1" ht="12" customHeight="1" x14ac:dyDescent="0.2">
      <c r="A328" s="58"/>
      <c r="B328" s="30" t="s">
        <v>332</v>
      </c>
      <c r="C328" s="51"/>
      <c r="D328" s="41" t="s">
        <v>15</v>
      </c>
      <c r="E328" s="42">
        <v>27387159.109999999</v>
      </c>
      <c r="F328" s="43">
        <f>SUM(F329)</f>
        <v>75000</v>
      </c>
      <c r="G328" s="43">
        <f>SUM(G329)</f>
        <v>0</v>
      </c>
      <c r="H328" s="42">
        <f>SUM(E328+F328-G328)</f>
        <v>27462159.109999999</v>
      </c>
    </row>
    <row r="329" spans="1:8" s="19" customFormat="1" ht="12" customHeight="1" x14ac:dyDescent="0.2">
      <c r="A329" s="58"/>
      <c r="B329" s="11"/>
      <c r="C329" s="30"/>
      <c r="D329" s="385" t="s">
        <v>233</v>
      </c>
      <c r="E329" s="186">
        <v>703000</v>
      </c>
      <c r="F329" s="186">
        <f>SUM(F330)</f>
        <v>75000</v>
      </c>
      <c r="G329" s="186">
        <f>SUM(G330)</f>
        <v>0</v>
      </c>
      <c r="H329" s="186">
        <f>SUM(E329+F329-G329)</f>
        <v>778000</v>
      </c>
    </row>
    <row r="330" spans="1:8" s="19" customFormat="1" ht="12" customHeight="1" x14ac:dyDescent="0.2">
      <c r="A330" s="58"/>
      <c r="B330" s="11"/>
      <c r="C330" s="51">
        <v>4300</v>
      </c>
      <c r="D330" s="44" t="s">
        <v>21</v>
      </c>
      <c r="E330" s="50">
        <v>177340</v>
      </c>
      <c r="F330" s="60">
        <v>75000</v>
      </c>
      <c r="G330" s="60"/>
      <c r="H330" s="45">
        <f>SUM(E330+F330-G330)</f>
        <v>252340</v>
      </c>
    </row>
    <row r="331" spans="1:8" s="19" customFormat="1" ht="12" customHeight="1" thickBot="1" x14ac:dyDescent="0.25">
      <c r="A331" s="35">
        <v>926</v>
      </c>
      <c r="B331" s="36"/>
      <c r="C331" s="37"/>
      <c r="D331" s="38" t="s">
        <v>82</v>
      </c>
      <c r="E331" s="34">
        <v>23474671.91</v>
      </c>
      <c r="F331" s="34">
        <f>SUM(F332)</f>
        <v>145000</v>
      </c>
      <c r="G331" s="34">
        <f>SUM(G332)</f>
        <v>145000</v>
      </c>
      <c r="H331" s="34">
        <f t="shared" ref="H331:H351" si="41">SUM(E331+F331-G331)</f>
        <v>23474671.91</v>
      </c>
    </row>
    <row r="332" spans="1:8" s="19" customFormat="1" ht="12" customHeight="1" thickTop="1" x14ac:dyDescent="0.2">
      <c r="A332" s="58"/>
      <c r="B332" s="51">
        <v>92604</v>
      </c>
      <c r="C332" s="61"/>
      <c r="D332" s="41" t="s">
        <v>235</v>
      </c>
      <c r="E332" s="42">
        <v>14865697</v>
      </c>
      <c r="F332" s="42">
        <f>SUM(F333)</f>
        <v>145000</v>
      </c>
      <c r="G332" s="42">
        <f>SUM(G333)</f>
        <v>145000</v>
      </c>
      <c r="H332" s="42">
        <f t="shared" si="41"/>
        <v>14865697</v>
      </c>
    </row>
    <row r="333" spans="1:8" s="19" customFormat="1" ht="12" customHeight="1" x14ac:dyDescent="0.2">
      <c r="A333" s="58"/>
      <c r="B333" s="36"/>
      <c r="C333" s="37"/>
      <c r="D333" s="379" t="s">
        <v>236</v>
      </c>
      <c r="E333" s="186">
        <v>13615697</v>
      </c>
      <c r="F333" s="186">
        <f>SUM(F334:F336)</f>
        <v>145000</v>
      </c>
      <c r="G333" s="186">
        <f>SUM(G334:G336)</f>
        <v>145000</v>
      </c>
      <c r="H333" s="186">
        <f t="shared" si="41"/>
        <v>13615697</v>
      </c>
    </row>
    <row r="334" spans="1:8" s="19" customFormat="1" ht="21" customHeight="1" x14ac:dyDescent="0.2">
      <c r="A334" s="58"/>
      <c r="B334" s="40"/>
      <c r="C334" s="187">
        <v>4140</v>
      </c>
      <c r="D334" s="209" t="s">
        <v>287</v>
      </c>
      <c r="E334" s="45">
        <v>10000</v>
      </c>
      <c r="F334" s="45">
        <v>120000</v>
      </c>
      <c r="G334" s="45"/>
      <c r="H334" s="45">
        <f t="shared" si="41"/>
        <v>130000</v>
      </c>
    </row>
    <row r="335" spans="1:8" s="19" customFormat="1" ht="12" customHeight="1" x14ac:dyDescent="0.2">
      <c r="A335" s="58"/>
      <c r="B335" s="40"/>
      <c r="C335" s="51">
        <v>4300</v>
      </c>
      <c r="D335" s="44" t="s">
        <v>21</v>
      </c>
      <c r="E335" s="45">
        <v>2853238</v>
      </c>
      <c r="F335" s="45"/>
      <c r="G335" s="45">
        <v>145000</v>
      </c>
      <c r="H335" s="45"/>
    </row>
    <row r="336" spans="1:8" s="19" customFormat="1" ht="12" customHeight="1" x14ac:dyDescent="0.2">
      <c r="A336" s="58"/>
      <c r="B336" s="40"/>
      <c r="C336" s="51">
        <v>4430</v>
      </c>
      <c r="D336" s="44" t="s">
        <v>81</v>
      </c>
      <c r="E336" s="45">
        <v>87625</v>
      </c>
      <c r="F336" s="45">
        <v>25000</v>
      </c>
      <c r="G336" s="45"/>
      <c r="H336" s="45">
        <f t="shared" si="41"/>
        <v>112625</v>
      </c>
    </row>
    <row r="337" spans="1:8" s="19" customFormat="1" ht="18.600000000000001" customHeight="1" thickBot="1" x14ac:dyDescent="0.25">
      <c r="A337" s="58"/>
      <c r="B337" s="40"/>
      <c r="C337" s="51"/>
      <c r="D337" s="33" t="s">
        <v>42</v>
      </c>
      <c r="E337" s="34">
        <v>68447342</v>
      </c>
      <c r="F337" s="34">
        <f>SUM(F338,F345,F351)</f>
        <v>17031.18</v>
      </c>
      <c r="G337" s="34">
        <f>SUM(G338,G345,G351)</f>
        <v>11167</v>
      </c>
      <c r="H337" s="34">
        <f t="shared" si="41"/>
        <v>68453206.180000007</v>
      </c>
    </row>
    <row r="338" spans="1:8" s="19" customFormat="1" ht="19.899999999999999" customHeight="1" thickTop="1" thickBot="1" x14ac:dyDescent="0.25">
      <c r="A338" s="35">
        <v>750</v>
      </c>
      <c r="B338" s="36"/>
      <c r="C338" s="37"/>
      <c r="D338" s="38" t="s">
        <v>51</v>
      </c>
      <c r="E338" s="34">
        <v>1710700</v>
      </c>
      <c r="F338" s="34">
        <f>SUM(F339)</f>
        <v>10967</v>
      </c>
      <c r="G338" s="34">
        <f>SUM(G339)</f>
        <v>10967</v>
      </c>
      <c r="H338" s="34">
        <f t="shared" si="41"/>
        <v>1710700</v>
      </c>
    </row>
    <row r="339" spans="1:8" s="19" customFormat="1" ht="12" customHeight="1" thickTop="1" x14ac:dyDescent="0.2">
      <c r="A339" s="35"/>
      <c r="B339" s="61">
        <v>75011</v>
      </c>
      <c r="C339" s="61"/>
      <c r="D339" s="188" t="s">
        <v>209</v>
      </c>
      <c r="E339" s="62">
        <v>1710700</v>
      </c>
      <c r="F339" s="43">
        <f>SUM(F340)</f>
        <v>10967</v>
      </c>
      <c r="G339" s="43">
        <f>SUM(G340)</f>
        <v>10967</v>
      </c>
      <c r="H339" s="42">
        <f t="shared" si="41"/>
        <v>1710700</v>
      </c>
    </row>
    <row r="340" spans="1:8" s="19" customFormat="1" ht="12" customHeight="1" x14ac:dyDescent="0.2">
      <c r="A340" s="23"/>
      <c r="B340" s="36"/>
      <c r="C340" s="30"/>
      <c r="D340" s="379" t="s">
        <v>204</v>
      </c>
      <c r="E340" s="380">
        <v>1710700</v>
      </c>
      <c r="F340" s="185">
        <f>SUM(F341:F344)</f>
        <v>10967</v>
      </c>
      <c r="G340" s="185">
        <f>SUM(G341:G344)</f>
        <v>10967</v>
      </c>
      <c r="H340" s="186">
        <f t="shared" si="41"/>
        <v>1710700</v>
      </c>
    </row>
    <row r="341" spans="1:8" s="19" customFormat="1" ht="12" customHeight="1" x14ac:dyDescent="0.2">
      <c r="A341" s="23"/>
      <c r="B341" s="36"/>
      <c r="C341" s="51">
        <v>4010</v>
      </c>
      <c r="D341" s="44" t="s">
        <v>25</v>
      </c>
      <c r="E341" s="50">
        <v>1323023</v>
      </c>
      <c r="F341" s="50"/>
      <c r="G341" s="50">
        <v>10967</v>
      </c>
      <c r="H341" s="45">
        <f t="shared" si="41"/>
        <v>1312056</v>
      </c>
    </row>
    <row r="342" spans="1:8" s="19" customFormat="1" ht="12" customHeight="1" x14ac:dyDescent="0.2">
      <c r="A342" s="23"/>
      <c r="B342" s="36"/>
      <c r="C342" s="51">
        <v>4040</v>
      </c>
      <c r="D342" s="44" t="s">
        <v>32</v>
      </c>
      <c r="E342" s="50">
        <v>107427</v>
      </c>
      <c r="F342" s="50">
        <v>9723</v>
      </c>
      <c r="G342" s="50"/>
      <c r="H342" s="45">
        <f t="shared" si="41"/>
        <v>117150</v>
      </c>
    </row>
    <row r="343" spans="1:8" s="19" customFormat="1" ht="12" customHeight="1" x14ac:dyDescent="0.2">
      <c r="A343" s="23"/>
      <c r="B343" s="36"/>
      <c r="C343" s="51">
        <v>4110</v>
      </c>
      <c r="D343" s="44" t="s">
        <v>40</v>
      </c>
      <c r="E343" s="50">
        <v>245290</v>
      </c>
      <c r="F343" s="50">
        <v>1089</v>
      </c>
      <c r="G343" s="50"/>
      <c r="H343" s="45">
        <f t="shared" si="41"/>
        <v>246379</v>
      </c>
    </row>
    <row r="344" spans="1:8" s="19" customFormat="1" ht="12" customHeight="1" x14ac:dyDescent="0.2">
      <c r="A344" s="35"/>
      <c r="B344" s="40"/>
      <c r="C344" s="51">
        <v>4120</v>
      </c>
      <c r="D344" s="44" t="s">
        <v>78</v>
      </c>
      <c r="E344" s="50">
        <v>34960</v>
      </c>
      <c r="F344" s="50">
        <v>155</v>
      </c>
      <c r="G344" s="50"/>
      <c r="H344" s="45">
        <f t="shared" si="41"/>
        <v>35115</v>
      </c>
    </row>
    <row r="345" spans="1:8" s="19" customFormat="1" ht="12" customHeight="1" thickBot="1" x14ac:dyDescent="0.25">
      <c r="A345" s="37" t="s">
        <v>23</v>
      </c>
      <c r="B345" s="36"/>
      <c r="C345" s="37"/>
      <c r="D345" s="38" t="s">
        <v>16</v>
      </c>
      <c r="E345" s="34">
        <v>2378200</v>
      </c>
      <c r="F345" s="34">
        <f t="shared" ref="F345:G346" si="42">SUM(F346)</f>
        <v>5864.1799999999994</v>
      </c>
      <c r="G345" s="34">
        <f t="shared" si="42"/>
        <v>0</v>
      </c>
      <c r="H345" s="34">
        <f t="shared" si="41"/>
        <v>2384064.1800000002</v>
      </c>
    </row>
    <row r="346" spans="1:8" s="19" customFormat="1" ht="12" customHeight="1" thickTop="1" x14ac:dyDescent="0.2">
      <c r="A346" s="37"/>
      <c r="B346" s="40">
        <v>85215</v>
      </c>
      <c r="C346" s="30"/>
      <c r="D346" s="49" t="s">
        <v>272</v>
      </c>
      <c r="E346" s="62">
        <v>0</v>
      </c>
      <c r="F346" s="43">
        <f t="shared" si="42"/>
        <v>5864.1799999999994</v>
      </c>
      <c r="G346" s="43">
        <f t="shared" si="42"/>
        <v>0</v>
      </c>
      <c r="H346" s="42">
        <f t="shared" si="41"/>
        <v>5864.1799999999994</v>
      </c>
    </row>
    <row r="347" spans="1:8" s="19" customFormat="1" ht="12" customHeight="1" x14ac:dyDescent="0.2">
      <c r="A347" s="37"/>
      <c r="B347" s="40"/>
      <c r="C347" s="30"/>
      <c r="D347" s="381" t="s">
        <v>24</v>
      </c>
      <c r="E347" s="380">
        <v>0</v>
      </c>
      <c r="F347" s="185">
        <f>SUM(F348:F350)</f>
        <v>5864.1799999999994</v>
      </c>
      <c r="G347" s="185">
        <f>SUM(G348:G350)</f>
        <v>0</v>
      </c>
      <c r="H347" s="186">
        <f t="shared" si="41"/>
        <v>5864.1799999999994</v>
      </c>
    </row>
    <row r="348" spans="1:8" s="19" customFormat="1" ht="12" customHeight="1" x14ac:dyDescent="0.2">
      <c r="A348" s="37"/>
      <c r="B348" s="36"/>
      <c r="C348" s="51">
        <v>3110</v>
      </c>
      <c r="D348" s="44" t="s">
        <v>64</v>
      </c>
      <c r="E348" s="50">
        <v>0</v>
      </c>
      <c r="F348" s="50">
        <v>5749.2</v>
      </c>
      <c r="G348" s="56"/>
      <c r="H348" s="45">
        <f t="shared" si="41"/>
        <v>5749.2</v>
      </c>
    </row>
    <row r="349" spans="1:8" s="19" customFormat="1" ht="12" customHeight="1" x14ac:dyDescent="0.2">
      <c r="A349" s="37"/>
      <c r="B349" s="36"/>
      <c r="C349" s="51">
        <v>4210</v>
      </c>
      <c r="D349" s="44" t="s">
        <v>19</v>
      </c>
      <c r="E349" s="50">
        <v>0</v>
      </c>
      <c r="F349" s="50">
        <v>46</v>
      </c>
      <c r="G349" s="56"/>
      <c r="H349" s="45">
        <f t="shared" si="41"/>
        <v>46</v>
      </c>
    </row>
    <row r="350" spans="1:8" s="19" customFormat="1" ht="12" customHeight="1" x14ac:dyDescent="0.2">
      <c r="A350" s="37"/>
      <c r="B350" s="40"/>
      <c r="C350" s="11">
        <v>4300</v>
      </c>
      <c r="D350" s="12" t="s">
        <v>21</v>
      </c>
      <c r="E350" s="50">
        <v>0</v>
      </c>
      <c r="F350" s="50">
        <v>68.98</v>
      </c>
      <c r="G350" s="56"/>
      <c r="H350" s="45">
        <f t="shared" si="41"/>
        <v>68.98</v>
      </c>
    </row>
    <row r="351" spans="1:8" s="19" customFormat="1" ht="12" customHeight="1" thickBot="1" x14ac:dyDescent="0.25">
      <c r="A351" s="36">
        <v>855</v>
      </c>
      <c r="B351" s="36"/>
      <c r="C351" s="37"/>
      <c r="D351" s="38" t="s">
        <v>65</v>
      </c>
      <c r="E351" s="39">
        <v>64338600</v>
      </c>
      <c r="F351" s="34">
        <f>SUM(F354)</f>
        <v>200</v>
      </c>
      <c r="G351" s="34">
        <f>SUM(G354)</f>
        <v>200</v>
      </c>
      <c r="H351" s="34">
        <f t="shared" si="41"/>
        <v>64338600</v>
      </c>
    </row>
    <row r="352" spans="1:8" s="19" customFormat="1" ht="12" customHeight="1" thickTop="1" x14ac:dyDescent="0.2">
      <c r="A352" s="37"/>
      <c r="B352" s="11">
        <v>85502</v>
      </c>
      <c r="C352" s="10"/>
      <c r="D352" s="82" t="s">
        <v>228</v>
      </c>
      <c r="E352" s="50"/>
      <c r="F352" s="50"/>
      <c r="G352" s="56"/>
      <c r="H352" s="45"/>
    </row>
    <row r="353" spans="1:8" s="19" customFormat="1" ht="12" customHeight="1" x14ac:dyDescent="0.2">
      <c r="A353" s="37"/>
      <c r="B353" s="11"/>
      <c r="C353" s="10"/>
      <c r="D353" s="82" t="s">
        <v>229</v>
      </c>
      <c r="E353" s="50"/>
      <c r="F353" s="50"/>
      <c r="G353" s="56"/>
      <c r="H353" s="45"/>
    </row>
    <row r="354" spans="1:8" s="19" customFormat="1" ht="12" customHeight="1" x14ac:dyDescent="0.2">
      <c r="A354" s="37"/>
      <c r="B354" s="11"/>
      <c r="C354" s="10"/>
      <c r="D354" s="63" t="s">
        <v>230</v>
      </c>
      <c r="E354" s="43">
        <v>33401400</v>
      </c>
      <c r="F354" s="43">
        <f t="shared" ref="F354:G354" si="43">SUM(F355)</f>
        <v>200</v>
      </c>
      <c r="G354" s="43">
        <f t="shared" si="43"/>
        <v>200</v>
      </c>
      <c r="H354" s="42">
        <f t="shared" ref="H354:H357" si="44">SUM(E354+F354-G354)</f>
        <v>33401400</v>
      </c>
    </row>
    <row r="355" spans="1:8" s="19" customFormat="1" ht="12" customHeight="1" x14ac:dyDescent="0.2">
      <c r="A355" s="37"/>
      <c r="B355" s="40"/>
      <c r="C355" s="30"/>
      <c r="D355" s="381" t="s">
        <v>24</v>
      </c>
      <c r="E355" s="185">
        <v>33401400</v>
      </c>
      <c r="F355" s="185">
        <f>SUM(F356:F357)</f>
        <v>200</v>
      </c>
      <c r="G355" s="185">
        <f>SUM(G356:G357)</f>
        <v>200</v>
      </c>
      <c r="H355" s="186">
        <f t="shared" si="44"/>
        <v>33401400</v>
      </c>
    </row>
    <row r="356" spans="1:8" s="19" customFormat="1" ht="12" customHeight="1" x14ac:dyDescent="0.2">
      <c r="A356" s="37"/>
      <c r="B356" s="36"/>
      <c r="C356" s="51">
        <v>4110</v>
      </c>
      <c r="D356" s="44" t="s">
        <v>40</v>
      </c>
      <c r="E356" s="50">
        <v>2564595</v>
      </c>
      <c r="F356" s="60"/>
      <c r="G356" s="60">
        <v>200</v>
      </c>
      <c r="H356" s="45">
        <f t="shared" si="44"/>
        <v>2564395</v>
      </c>
    </row>
    <row r="357" spans="1:8" s="19" customFormat="1" ht="12" customHeight="1" x14ac:dyDescent="0.2">
      <c r="A357" s="37"/>
      <c r="B357" s="36"/>
      <c r="C357" s="51">
        <v>4710</v>
      </c>
      <c r="D357" s="12" t="s">
        <v>54</v>
      </c>
      <c r="E357" s="50">
        <v>0</v>
      </c>
      <c r="F357" s="60">
        <v>200</v>
      </c>
      <c r="G357" s="60"/>
      <c r="H357" s="45">
        <f t="shared" si="44"/>
        <v>200</v>
      </c>
    </row>
    <row r="358" spans="1:8" s="19" customFormat="1" ht="19.5" customHeight="1" thickBot="1" x14ac:dyDescent="0.25">
      <c r="A358" s="37"/>
      <c r="B358" s="40"/>
      <c r="C358" s="51"/>
      <c r="D358" s="33" t="s">
        <v>33</v>
      </c>
      <c r="E358" s="34">
        <v>17190300</v>
      </c>
      <c r="F358" s="34">
        <f>SUM(F359,F366,F373,F380,F386)</f>
        <v>22259</v>
      </c>
      <c r="G358" s="34">
        <f>SUM(G359,G366,G373,G380,G386)</f>
        <v>22259</v>
      </c>
      <c r="H358" s="34">
        <f>SUM(E358+F358-G358)</f>
        <v>17190300</v>
      </c>
    </row>
    <row r="359" spans="1:8" s="19" customFormat="1" ht="21" customHeight="1" thickTop="1" thickBot="1" x14ac:dyDescent="0.25">
      <c r="A359" s="35">
        <v>700</v>
      </c>
      <c r="B359" s="36"/>
      <c r="C359" s="37"/>
      <c r="D359" s="38" t="s">
        <v>67</v>
      </c>
      <c r="E359" s="34">
        <v>374000</v>
      </c>
      <c r="F359" s="39">
        <f t="shared" ref="F359:G360" si="45">SUM(F360)</f>
        <v>314</v>
      </c>
      <c r="G359" s="39">
        <f t="shared" si="45"/>
        <v>314</v>
      </c>
      <c r="H359" s="34">
        <f t="shared" ref="H359:H360" si="46">SUM(E359+F359-G359)</f>
        <v>374000</v>
      </c>
    </row>
    <row r="360" spans="1:8" s="19" customFormat="1" ht="12" customHeight="1" thickTop="1" x14ac:dyDescent="0.2">
      <c r="A360" s="23"/>
      <c r="B360" s="40">
        <v>70005</v>
      </c>
      <c r="C360" s="30"/>
      <c r="D360" s="41" t="s">
        <v>237</v>
      </c>
      <c r="E360" s="42">
        <v>374000</v>
      </c>
      <c r="F360" s="43">
        <f t="shared" si="45"/>
        <v>314</v>
      </c>
      <c r="G360" s="43">
        <f t="shared" si="45"/>
        <v>314</v>
      </c>
      <c r="H360" s="42">
        <f t="shared" si="46"/>
        <v>374000</v>
      </c>
    </row>
    <row r="361" spans="1:8" s="19" customFormat="1" ht="12" customHeight="1" x14ac:dyDescent="0.2">
      <c r="A361" s="23"/>
      <c r="B361" s="40"/>
      <c r="C361" s="30"/>
      <c r="D361" s="379" t="s">
        <v>204</v>
      </c>
      <c r="E361" s="186">
        <v>154000</v>
      </c>
      <c r="F361" s="376">
        <f>SUM(F362:F365)</f>
        <v>314</v>
      </c>
      <c r="G361" s="376">
        <f>SUM(G362:G365)</f>
        <v>314</v>
      </c>
      <c r="H361" s="84">
        <f>SUM(E361+F361-G361)</f>
        <v>154000</v>
      </c>
    </row>
    <row r="362" spans="1:8" s="19" customFormat="1" ht="12" customHeight="1" x14ac:dyDescent="0.2">
      <c r="A362" s="23"/>
      <c r="B362" s="40"/>
      <c r="C362" s="51">
        <v>4010</v>
      </c>
      <c r="D362" s="44" t="s">
        <v>25</v>
      </c>
      <c r="E362" s="50">
        <v>118613</v>
      </c>
      <c r="F362" s="50"/>
      <c r="G362" s="50">
        <v>314</v>
      </c>
      <c r="H362" s="45">
        <f t="shared" ref="H362:H378" si="47">SUM(E362+F362-G362)</f>
        <v>118299</v>
      </c>
    </row>
    <row r="363" spans="1:8" s="19" customFormat="1" ht="12" customHeight="1" x14ac:dyDescent="0.2">
      <c r="A363" s="23"/>
      <c r="B363" s="40"/>
      <c r="C363" s="51">
        <v>4040</v>
      </c>
      <c r="D363" s="44" t="s">
        <v>32</v>
      </c>
      <c r="E363" s="50">
        <v>10105</v>
      </c>
      <c r="F363" s="50">
        <v>208</v>
      </c>
      <c r="G363" s="50"/>
      <c r="H363" s="45">
        <f t="shared" si="47"/>
        <v>10313</v>
      </c>
    </row>
    <row r="364" spans="1:8" s="19" customFormat="1" ht="12" customHeight="1" x14ac:dyDescent="0.2">
      <c r="A364" s="23"/>
      <c r="B364" s="40"/>
      <c r="C364" s="51">
        <v>4110</v>
      </c>
      <c r="D364" s="44" t="s">
        <v>40</v>
      </c>
      <c r="E364" s="50">
        <v>22129</v>
      </c>
      <c r="F364" s="50">
        <v>92</v>
      </c>
      <c r="G364" s="50"/>
      <c r="H364" s="45">
        <f t="shared" si="47"/>
        <v>22221</v>
      </c>
    </row>
    <row r="365" spans="1:8" s="19" customFormat="1" ht="12" customHeight="1" x14ac:dyDescent="0.2">
      <c r="A365" s="220"/>
      <c r="B365" s="85"/>
      <c r="C365" s="54">
        <v>4120</v>
      </c>
      <c r="D365" s="41" t="s">
        <v>78</v>
      </c>
      <c r="E365" s="55">
        <v>3153</v>
      </c>
      <c r="F365" s="55">
        <v>14</v>
      </c>
      <c r="G365" s="55"/>
      <c r="H365" s="43">
        <f t="shared" si="47"/>
        <v>3167</v>
      </c>
    </row>
    <row r="366" spans="1:8" s="19" customFormat="1" ht="12" customHeight="1" thickBot="1" x14ac:dyDescent="0.25">
      <c r="A366" s="37" t="s">
        <v>333</v>
      </c>
      <c r="B366" s="36"/>
      <c r="C366" s="37"/>
      <c r="D366" s="38" t="s">
        <v>334</v>
      </c>
      <c r="E366" s="34">
        <v>931900</v>
      </c>
      <c r="F366" s="34">
        <f>SUM(F367)</f>
        <v>671</v>
      </c>
      <c r="G366" s="34">
        <f>SUM(G367)</f>
        <v>671</v>
      </c>
      <c r="H366" s="34">
        <f t="shared" si="47"/>
        <v>931900</v>
      </c>
    </row>
    <row r="367" spans="1:8" s="19" customFormat="1" ht="12" customHeight="1" thickTop="1" x14ac:dyDescent="0.2">
      <c r="A367" s="37"/>
      <c r="B367" s="40">
        <v>71012</v>
      </c>
      <c r="C367" s="51"/>
      <c r="D367" s="41" t="s">
        <v>335</v>
      </c>
      <c r="E367" s="62">
        <v>327700</v>
      </c>
      <c r="F367" s="43">
        <f>SUM(F368)</f>
        <v>671</v>
      </c>
      <c r="G367" s="43">
        <f>SUM(G368)</f>
        <v>671</v>
      </c>
      <c r="H367" s="42">
        <f t="shared" si="47"/>
        <v>327700</v>
      </c>
    </row>
    <row r="368" spans="1:8" s="19" customFormat="1" ht="12" customHeight="1" x14ac:dyDescent="0.2">
      <c r="A368" s="23"/>
      <c r="B368" s="36"/>
      <c r="C368" s="30"/>
      <c r="D368" s="379" t="s">
        <v>204</v>
      </c>
      <c r="E368" s="380">
        <v>267700</v>
      </c>
      <c r="F368" s="185">
        <f>SUM(F369:F372)</f>
        <v>671</v>
      </c>
      <c r="G368" s="185">
        <f>SUM(G369:G372)</f>
        <v>671</v>
      </c>
      <c r="H368" s="186">
        <f t="shared" si="47"/>
        <v>267700</v>
      </c>
    </row>
    <row r="369" spans="1:8" s="19" customFormat="1" ht="12" customHeight="1" x14ac:dyDescent="0.2">
      <c r="A369" s="23"/>
      <c r="B369" s="36"/>
      <c r="C369" s="51">
        <v>4010</v>
      </c>
      <c r="D369" s="44" t="s">
        <v>25</v>
      </c>
      <c r="E369" s="50">
        <v>204360</v>
      </c>
      <c r="F369" s="50"/>
      <c r="G369" s="50">
        <v>671</v>
      </c>
      <c r="H369" s="45">
        <f t="shared" si="47"/>
        <v>203689</v>
      </c>
    </row>
    <row r="370" spans="1:8" s="19" customFormat="1" ht="12" customHeight="1" x14ac:dyDescent="0.2">
      <c r="A370" s="23"/>
      <c r="B370" s="36"/>
      <c r="C370" s="51">
        <v>4040</v>
      </c>
      <c r="D370" s="44" t="s">
        <v>32</v>
      </c>
      <c r="E370" s="50">
        <v>19184</v>
      </c>
      <c r="F370" s="50">
        <v>489</v>
      </c>
      <c r="G370" s="50"/>
      <c r="H370" s="45">
        <f t="shared" si="47"/>
        <v>19673</v>
      </c>
    </row>
    <row r="371" spans="1:8" s="19" customFormat="1" ht="12" customHeight="1" x14ac:dyDescent="0.2">
      <c r="A371" s="23"/>
      <c r="B371" s="36"/>
      <c r="C371" s="51">
        <v>4110</v>
      </c>
      <c r="D371" s="44" t="s">
        <v>40</v>
      </c>
      <c r="E371" s="50">
        <v>38648</v>
      </c>
      <c r="F371" s="50">
        <v>159</v>
      </c>
      <c r="G371" s="50"/>
      <c r="H371" s="45">
        <f t="shared" si="47"/>
        <v>38807</v>
      </c>
    </row>
    <row r="372" spans="1:8" s="19" customFormat="1" ht="12" customHeight="1" x14ac:dyDescent="0.2">
      <c r="A372" s="35"/>
      <c r="B372" s="40"/>
      <c r="C372" s="51">
        <v>4120</v>
      </c>
      <c r="D372" s="44" t="s">
        <v>78</v>
      </c>
      <c r="E372" s="50">
        <v>5508</v>
      </c>
      <c r="F372" s="50">
        <v>23</v>
      </c>
      <c r="G372" s="50"/>
      <c r="H372" s="45">
        <f t="shared" si="47"/>
        <v>5531</v>
      </c>
    </row>
    <row r="373" spans="1:8" s="19" customFormat="1" ht="12" customHeight="1" thickBot="1" x14ac:dyDescent="0.25">
      <c r="A373" s="35">
        <v>750</v>
      </c>
      <c r="B373" s="36"/>
      <c r="C373" s="37"/>
      <c r="D373" s="38" t="s">
        <v>51</v>
      </c>
      <c r="E373" s="34">
        <v>146000</v>
      </c>
      <c r="F373" s="34">
        <f>SUM(F374)</f>
        <v>74</v>
      </c>
      <c r="G373" s="34">
        <f>SUM(G374)</f>
        <v>74</v>
      </c>
      <c r="H373" s="34">
        <f t="shared" si="47"/>
        <v>146000</v>
      </c>
    </row>
    <row r="374" spans="1:8" s="19" customFormat="1" ht="12" customHeight="1" thickTop="1" x14ac:dyDescent="0.2">
      <c r="A374" s="35"/>
      <c r="B374" s="61">
        <v>75011</v>
      </c>
      <c r="C374" s="61"/>
      <c r="D374" s="188" t="s">
        <v>209</v>
      </c>
      <c r="E374" s="62">
        <v>111000</v>
      </c>
      <c r="F374" s="43">
        <f>SUM(F375)</f>
        <v>74</v>
      </c>
      <c r="G374" s="43">
        <f>SUM(G375)</f>
        <v>74</v>
      </c>
      <c r="H374" s="42">
        <f t="shared" si="47"/>
        <v>111000</v>
      </c>
    </row>
    <row r="375" spans="1:8" s="19" customFormat="1" ht="12" customHeight="1" x14ac:dyDescent="0.2">
      <c r="A375" s="23"/>
      <c r="B375" s="36"/>
      <c r="C375" s="30"/>
      <c r="D375" s="379" t="s">
        <v>204</v>
      </c>
      <c r="E375" s="380">
        <v>111000</v>
      </c>
      <c r="F375" s="185">
        <f>SUM(F376:F378)</f>
        <v>74</v>
      </c>
      <c r="G375" s="185">
        <f>SUM(G376:G378)</f>
        <v>74</v>
      </c>
      <c r="H375" s="186">
        <f t="shared" si="47"/>
        <v>111000</v>
      </c>
    </row>
    <row r="376" spans="1:8" s="19" customFormat="1" ht="12" customHeight="1" x14ac:dyDescent="0.2">
      <c r="A376" s="23"/>
      <c r="B376" s="36"/>
      <c r="C376" s="51">
        <v>4010</v>
      </c>
      <c r="D376" s="44" t="s">
        <v>25</v>
      </c>
      <c r="E376" s="50">
        <v>85761</v>
      </c>
      <c r="F376" s="50"/>
      <c r="G376" s="50">
        <v>74</v>
      </c>
      <c r="H376" s="45">
        <f t="shared" si="47"/>
        <v>85687</v>
      </c>
    </row>
    <row r="377" spans="1:8" s="19" customFormat="1" ht="12" customHeight="1" x14ac:dyDescent="0.2">
      <c r="A377" s="23"/>
      <c r="B377" s="36"/>
      <c r="C377" s="51">
        <v>4110</v>
      </c>
      <c r="D377" s="44" t="s">
        <v>40</v>
      </c>
      <c r="E377" s="50">
        <v>15924</v>
      </c>
      <c r="F377" s="50">
        <v>65</v>
      </c>
      <c r="G377" s="50"/>
      <c r="H377" s="45">
        <f t="shared" si="47"/>
        <v>15989</v>
      </c>
    </row>
    <row r="378" spans="1:8" s="19" customFormat="1" ht="12" customHeight="1" x14ac:dyDescent="0.2">
      <c r="A378" s="35"/>
      <c r="B378" s="40"/>
      <c r="C378" s="51">
        <v>4120</v>
      </c>
      <c r="D378" s="44" t="s">
        <v>78</v>
      </c>
      <c r="E378" s="50">
        <v>2269</v>
      </c>
      <c r="F378" s="50">
        <v>9</v>
      </c>
      <c r="G378" s="50"/>
      <c r="H378" s="45">
        <f t="shared" si="47"/>
        <v>2278</v>
      </c>
    </row>
    <row r="379" spans="1:8" s="19" customFormat="1" ht="12" customHeight="1" x14ac:dyDescent="0.2">
      <c r="A379" s="35">
        <v>754</v>
      </c>
      <c r="B379" s="36"/>
      <c r="C379" s="37"/>
      <c r="D379" s="36" t="s">
        <v>34</v>
      </c>
      <c r="E379" s="50"/>
      <c r="F379" s="60"/>
      <c r="G379" s="60"/>
      <c r="H379" s="60"/>
    </row>
    <row r="380" spans="1:8" s="19" customFormat="1" ht="12" customHeight="1" thickBot="1" x14ac:dyDescent="0.25">
      <c r="A380" s="35"/>
      <c r="B380" s="36"/>
      <c r="C380" s="37"/>
      <c r="D380" s="36" t="s">
        <v>35</v>
      </c>
      <c r="E380" s="39">
        <v>14159300</v>
      </c>
      <c r="F380" s="34">
        <f>SUM(F381)</f>
        <v>21000</v>
      </c>
      <c r="G380" s="34">
        <f>SUM(G381)</f>
        <v>21000</v>
      </c>
      <c r="H380" s="34">
        <f>SUM(E380+F380-G380)</f>
        <v>14159300</v>
      </c>
    </row>
    <row r="381" spans="1:8" s="19" customFormat="1" ht="12" customHeight="1" thickTop="1" x14ac:dyDescent="0.2">
      <c r="A381" s="35"/>
      <c r="B381" s="40">
        <v>75411</v>
      </c>
      <c r="C381" s="51"/>
      <c r="D381" s="65" t="s">
        <v>50</v>
      </c>
      <c r="E381" s="43">
        <v>14159300</v>
      </c>
      <c r="F381" s="43">
        <f>SUM(F382)</f>
        <v>21000</v>
      </c>
      <c r="G381" s="43">
        <f>SUM(G382)</f>
        <v>21000</v>
      </c>
      <c r="H381" s="42">
        <f>SUM(E381+F381-G381)</f>
        <v>14159300</v>
      </c>
    </row>
    <row r="382" spans="1:8" s="19" customFormat="1" ht="12" customHeight="1" x14ac:dyDescent="0.2">
      <c r="A382" s="35"/>
      <c r="B382" s="40"/>
      <c r="C382" s="51"/>
      <c r="D382" s="385" t="s">
        <v>36</v>
      </c>
      <c r="E382" s="185">
        <v>14159300</v>
      </c>
      <c r="F382" s="185">
        <f>SUM(F383:F385)</f>
        <v>21000</v>
      </c>
      <c r="G382" s="185">
        <f>SUM(G383:G385)</f>
        <v>21000</v>
      </c>
      <c r="H382" s="186">
        <f>SUM(E382+F382-G382)</f>
        <v>14159300</v>
      </c>
    </row>
    <row r="383" spans="1:8" s="19" customFormat="1" ht="12" customHeight="1" x14ac:dyDescent="0.2">
      <c r="A383" s="58"/>
      <c r="B383" s="11"/>
      <c r="C383" s="10" t="s">
        <v>55</v>
      </c>
      <c r="D383" s="12" t="s">
        <v>19</v>
      </c>
      <c r="E383" s="45">
        <v>140612</v>
      </c>
      <c r="F383" s="45"/>
      <c r="G383" s="45">
        <v>21000</v>
      </c>
      <c r="H383" s="45">
        <f t="shared" ref="H383:H391" si="48">SUM(E383+F383-G383)</f>
        <v>119612</v>
      </c>
    </row>
    <row r="384" spans="1:8" s="19" customFormat="1" ht="12" customHeight="1" x14ac:dyDescent="0.2">
      <c r="A384" s="58"/>
      <c r="B384" s="11"/>
      <c r="C384" s="51">
        <v>4270</v>
      </c>
      <c r="D384" s="44" t="s">
        <v>41</v>
      </c>
      <c r="E384" s="45">
        <v>5000</v>
      </c>
      <c r="F384" s="45">
        <v>20000</v>
      </c>
      <c r="G384" s="45"/>
      <c r="H384" s="45">
        <f t="shared" si="48"/>
        <v>25000</v>
      </c>
    </row>
    <row r="385" spans="1:8" s="19" customFormat="1" ht="12" customHeight="1" x14ac:dyDescent="0.2">
      <c r="A385" s="58"/>
      <c r="B385" s="11"/>
      <c r="C385" s="51">
        <v>4380</v>
      </c>
      <c r="D385" s="12" t="s">
        <v>276</v>
      </c>
      <c r="E385" s="45">
        <v>0</v>
      </c>
      <c r="F385" s="45">
        <v>1000</v>
      </c>
      <c r="G385" s="45"/>
      <c r="H385" s="45">
        <f t="shared" si="48"/>
        <v>1000</v>
      </c>
    </row>
    <row r="386" spans="1:8" s="19" customFormat="1" ht="12" customHeight="1" thickBot="1" x14ac:dyDescent="0.25">
      <c r="A386" s="37" t="s">
        <v>23</v>
      </c>
      <c r="B386" s="36"/>
      <c r="C386" s="37"/>
      <c r="D386" s="38" t="s">
        <v>16</v>
      </c>
      <c r="E386" s="34">
        <v>429600</v>
      </c>
      <c r="F386" s="34">
        <f>SUM(F388)</f>
        <v>200</v>
      </c>
      <c r="G386" s="34">
        <f>SUM(G388)</f>
        <v>200</v>
      </c>
      <c r="H386" s="34">
        <f t="shared" si="48"/>
        <v>429600</v>
      </c>
    </row>
    <row r="387" spans="1:8" s="19" customFormat="1" ht="12" customHeight="1" thickTop="1" x14ac:dyDescent="0.2">
      <c r="A387" s="37"/>
      <c r="B387" s="40">
        <v>85205</v>
      </c>
      <c r="C387" s="10"/>
      <c r="D387" s="12" t="s">
        <v>83</v>
      </c>
      <c r="E387" s="64"/>
      <c r="F387" s="64"/>
      <c r="G387" s="64"/>
      <c r="H387" s="64"/>
    </row>
    <row r="388" spans="1:8" s="19" customFormat="1" ht="12" customHeight="1" x14ac:dyDescent="0.2">
      <c r="A388" s="37"/>
      <c r="B388" s="57"/>
      <c r="C388" s="10"/>
      <c r="D388" s="80" t="s">
        <v>84</v>
      </c>
      <c r="E388" s="62">
        <v>429600</v>
      </c>
      <c r="F388" s="43">
        <f>SUM(F389)</f>
        <v>200</v>
      </c>
      <c r="G388" s="43">
        <f>SUM(G389)</f>
        <v>200</v>
      </c>
      <c r="H388" s="42">
        <f t="shared" si="48"/>
        <v>429600</v>
      </c>
    </row>
    <row r="389" spans="1:8" s="19" customFormat="1" ht="22.15" customHeight="1" x14ac:dyDescent="0.2">
      <c r="A389" s="37"/>
      <c r="B389" s="40"/>
      <c r="C389" s="30"/>
      <c r="D389" s="382" t="s">
        <v>85</v>
      </c>
      <c r="E389" s="380">
        <v>429600</v>
      </c>
      <c r="F389" s="185">
        <f>SUM(F390:F391)</f>
        <v>200</v>
      </c>
      <c r="G389" s="185">
        <f>SUM(G390:G391)</f>
        <v>200</v>
      </c>
      <c r="H389" s="186">
        <f t="shared" si="48"/>
        <v>429600</v>
      </c>
    </row>
    <row r="390" spans="1:8" s="19" customFormat="1" ht="12" customHeight="1" x14ac:dyDescent="0.2">
      <c r="A390" s="37"/>
      <c r="B390" s="36"/>
      <c r="C390" s="51">
        <v>4110</v>
      </c>
      <c r="D390" s="44" t="s">
        <v>40</v>
      </c>
      <c r="E390" s="50">
        <v>29479</v>
      </c>
      <c r="F390" s="50"/>
      <c r="G390" s="50">
        <v>200</v>
      </c>
      <c r="H390" s="45">
        <f t="shared" si="48"/>
        <v>29279</v>
      </c>
    </row>
    <row r="391" spans="1:8" s="19" customFormat="1" ht="12" customHeight="1" x14ac:dyDescent="0.2">
      <c r="A391" s="37"/>
      <c r="B391" s="36"/>
      <c r="C391" s="51">
        <v>4710</v>
      </c>
      <c r="D391" s="12" t="s">
        <v>54</v>
      </c>
      <c r="E391" s="50">
        <v>0</v>
      </c>
      <c r="F391" s="50">
        <v>200</v>
      </c>
      <c r="G391" s="50"/>
      <c r="H391" s="45">
        <f t="shared" si="48"/>
        <v>200</v>
      </c>
    </row>
    <row r="392" spans="1:8" s="19" customFormat="1" ht="3.75" customHeight="1" x14ac:dyDescent="0.2">
      <c r="A392" s="66"/>
      <c r="B392" s="67"/>
      <c r="C392" s="68"/>
      <c r="D392" s="69"/>
      <c r="E392" s="42"/>
      <c r="F392" s="42"/>
      <c r="G392" s="42"/>
      <c r="H392" s="42"/>
    </row>
    <row r="393" spans="1:8" s="19" customFormat="1" ht="12.6" customHeight="1" x14ac:dyDescent="0.2">
      <c r="A393" s="70"/>
    </row>
    <row r="394" spans="1:8" s="19" customFormat="1" ht="12.6" customHeight="1" x14ac:dyDescent="0.2">
      <c r="A394" s="70"/>
    </row>
    <row r="395" spans="1:8" s="19" customFormat="1" ht="12.6" customHeight="1" x14ac:dyDescent="0.2">
      <c r="A395" s="70"/>
    </row>
    <row r="396" spans="1:8" s="19" customFormat="1" ht="12.6" customHeight="1" x14ac:dyDescent="0.2">
      <c r="A396" s="70"/>
    </row>
    <row r="397" spans="1:8" s="19" customFormat="1" ht="12.6" customHeight="1" x14ac:dyDescent="0.2">
      <c r="A397" s="70"/>
    </row>
    <row r="398" spans="1:8" s="19" customFormat="1" ht="12.6" customHeight="1" x14ac:dyDescent="0.2">
      <c r="A398" s="70"/>
    </row>
    <row r="399" spans="1:8" s="19" customFormat="1" ht="12.6" customHeight="1" x14ac:dyDescent="0.2">
      <c r="A399" s="70"/>
    </row>
    <row r="400" spans="1:8" s="19" customFormat="1" ht="12.6" customHeight="1" x14ac:dyDescent="0.2">
      <c r="A400" s="70"/>
    </row>
    <row r="401" spans="1:1" s="19" customFormat="1" ht="12.6" customHeight="1" x14ac:dyDescent="0.2">
      <c r="A401" s="70"/>
    </row>
    <row r="402" spans="1:1" s="19" customFormat="1" ht="12.6" customHeight="1" x14ac:dyDescent="0.2">
      <c r="A402" s="70"/>
    </row>
    <row r="403" spans="1:1" s="19" customFormat="1" ht="12.6" customHeight="1" x14ac:dyDescent="0.2">
      <c r="A403" s="70"/>
    </row>
    <row r="404" spans="1:1" s="19" customFormat="1" ht="12.6" customHeight="1" x14ac:dyDescent="0.2">
      <c r="A404" s="70"/>
    </row>
    <row r="405" spans="1:1" s="19" customFormat="1" ht="12.6" customHeight="1" x14ac:dyDescent="0.2">
      <c r="A405" s="70"/>
    </row>
    <row r="406" spans="1:1" s="19" customFormat="1" ht="12.6" customHeight="1" x14ac:dyDescent="0.2">
      <c r="A406" s="70"/>
    </row>
    <row r="407" spans="1:1" s="19" customFormat="1" ht="12.6" customHeight="1" x14ac:dyDescent="0.2">
      <c r="A407" s="70"/>
    </row>
    <row r="408" spans="1:1" s="19" customFormat="1" ht="12.6" customHeight="1" x14ac:dyDescent="0.2">
      <c r="A408" s="70"/>
    </row>
    <row r="409" spans="1:1" s="19" customFormat="1" ht="12.6" customHeight="1" x14ac:dyDescent="0.2">
      <c r="A409" s="70"/>
    </row>
    <row r="410" spans="1:1" s="19" customFormat="1" ht="12.6" customHeight="1" x14ac:dyDescent="0.2">
      <c r="A410" s="70"/>
    </row>
    <row r="411" spans="1:1" s="19" customFormat="1" ht="12.6" customHeight="1" x14ac:dyDescent="0.2">
      <c r="A411" s="70"/>
    </row>
    <row r="412" spans="1:1" s="19" customFormat="1" ht="12.6" customHeight="1" x14ac:dyDescent="0.2">
      <c r="A412" s="70"/>
    </row>
    <row r="413" spans="1:1" s="19" customFormat="1" ht="12.6" customHeight="1" x14ac:dyDescent="0.2">
      <c r="A413" s="70"/>
    </row>
    <row r="414" spans="1:1" s="19" customFormat="1" ht="12.6" customHeight="1" x14ac:dyDescent="0.2">
      <c r="A414" s="70"/>
    </row>
    <row r="415" spans="1:1" s="19" customFormat="1" ht="12.6" customHeight="1" x14ac:dyDescent="0.2">
      <c r="A415" s="70"/>
    </row>
    <row r="416" spans="1:1" s="19" customFormat="1" ht="12.6" customHeight="1" x14ac:dyDescent="0.2">
      <c r="A416" s="70"/>
    </row>
    <row r="417" spans="1:1" s="19" customFormat="1" ht="12.6" customHeight="1" x14ac:dyDescent="0.2">
      <c r="A417" s="70"/>
    </row>
    <row r="418" spans="1:1" s="19" customFormat="1" ht="12.6" customHeight="1" x14ac:dyDescent="0.2">
      <c r="A418" s="70"/>
    </row>
    <row r="419" spans="1:1" s="19" customFormat="1" ht="12.6" customHeight="1" x14ac:dyDescent="0.2">
      <c r="A419" s="70"/>
    </row>
    <row r="420" spans="1:1" s="19" customFormat="1" ht="12.6" customHeight="1" x14ac:dyDescent="0.2">
      <c r="A420" s="70"/>
    </row>
    <row r="421" spans="1:1" s="19" customFormat="1" ht="12.6" customHeight="1" x14ac:dyDescent="0.2">
      <c r="A421" s="70"/>
    </row>
    <row r="422" spans="1:1" s="19" customFormat="1" ht="12.6" customHeight="1" x14ac:dyDescent="0.2">
      <c r="A422" s="70"/>
    </row>
    <row r="423" spans="1:1" s="19" customFormat="1" ht="12.6" customHeight="1" x14ac:dyDescent="0.2">
      <c r="A423" s="70"/>
    </row>
    <row r="424" spans="1:1" s="19" customFormat="1" ht="12.6" customHeight="1" x14ac:dyDescent="0.2">
      <c r="A424" s="70"/>
    </row>
    <row r="425" spans="1:1" s="19" customFormat="1" ht="12.6" customHeight="1" x14ac:dyDescent="0.2">
      <c r="A425" s="70"/>
    </row>
    <row r="426" spans="1:1" s="19" customFormat="1" ht="12.6" customHeight="1" x14ac:dyDescent="0.2">
      <c r="A426" s="70"/>
    </row>
    <row r="427" spans="1:1" s="19" customFormat="1" ht="12.6" customHeight="1" x14ac:dyDescent="0.2">
      <c r="A427" s="70"/>
    </row>
    <row r="428" spans="1:1" s="19" customFormat="1" ht="12.6" customHeight="1" x14ac:dyDescent="0.2">
      <c r="A428" s="70"/>
    </row>
    <row r="429" spans="1:1" s="19" customFormat="1" ht="12.6" customHeight="1" x14ac:dyDescent="0.2">
      <c r="A429" s="70"/>
    </row>
    <row r="430" spans="1:1" s="19" customFormat="1" ht="12.6" customHeight="1" x14ac:dyDescent="0.2">
      <c r="A430" s="70"/>
    </row>
    <row r="431" spans="1:1" s="19" customFormat="1" ht="12.2" customHeight="1" x14ac:dyDescent="0.2">
      <c r="A431" s="70"/>
    </row>
    <row r="432" spans="1:1" s="19" customFormat="1" ht="12.2" customHeight="1" x14ac:dyDescent="0.2">
      <c r="A432" s="70"/>
    </row>
    <row r="433" spans="1:1" s="19" customFormat="1" ht="12.2" customHeight="1" x14ac:dyDescent="0.2">
      <c r="A433" s="70"/>
    </row>
    <row r="434" spans="1:1" s="19" customFormat="1" ht="12.95" customHeight="1" x14ac:dyDescent="0.2">
      <c r="A434" s="70"/>
    </row>
    <row r="435" spans="1:1" s="19" customFormat="1" ht="12.95" customHeight="1" x14ac:dyDescent="0.2">
      <c r="A435" s="70"/>
    </row>
    <row r="436" spans="1:1" s="19" customFormat="1" ht="12.95" customHeight="1" x14ac:dyDescent="0.2">
      <c r="A436" s="70"/>
    </row>
    <row r="437" spans="1:1" s="19" customFormat="1" ht="12.95" customHeight="1" x14ac:dyDescent="0.2">
      <c r="A437" s="70"/>
    </row>
    <row r="438" spans="1:1" s="19" customFormat="1" ht="12.95" customHeight="1" x14ac:dyDescent="0.2">
      <c r="A438" s="70"/>
    </row>
    <row r="439" spans="1:1" s="19" customFormat="1" ht="12.95" customHeight="1" x14ac:dyDescent="0.2">
      <c r="A439" s="70"/>
    </row>
    <row r="440" spans="1:1" s="19" customFormat="1" ht="12.95" customHeight="1" x14ac:dyDescent="0.2">
      <c r="A440" s="70"/>
    </row>
    <row r="441" spans="1:1" s="19" customFormat="1" ht="12.95" customHeight="1" x14ac:dyDescent="0.2">
      <c r="A441" s="70"/>
    </row>
    <row r="442" spans="1:1" s="19" customFormat="1" ht="12.95" customHeight="1" x14ac:dyDescent="0.2">
      <c r="A442" s="70"/>
    </row>
    <row r="443" spans="1:1" s="19" customFormat="1" ht="12.95" customHeight="1" x14ac:dyDescent="0.2">
      <c r="A443" s="70"/>
    </row>
    <row r="444" spans="1:1" s="19" customFormat="1" ht="12.95" customHeight="1" x14ac:dyDescent="0.2">
      <c r="A444" s="70"/>
    </row>
    <row r="445" spans="1:1" s="19" customFormat="1" ht="12.95" customHeight="1" x14ac:dyDescent="0.2">
      <c r="A445" s="70"/>
    </row>
    <row r="446" spans="1:1" s="19" customFormat="1" ht="12.95" customHeight="1" x14ac:dyDescent="0.2">
      <c r="A446" s="70"/>
    </row>
    <row r="447" spans="1:1" s="19" customFormat="1" ht="12.95" customHeight="1" x14ac:dyDescent="0.2">
      <c r="A447" s="70"/>
    </row>
    <row r="448" spans="1:1" s="19" customFormat="1" ht="12.95" customHeight="1" x14ac:dyDescent="0.2">
      <c r="A448" s="70"/>
    </row>
    <row r="449" spans="1:1" s="19" customFormat="1" ht="12.95" customHeight="1" x14ac:dyDescent="0.2">
      <c r="A449" s="70"/>
    </row>
    <row r="450" spans="1:1" s="19" customFormat="1" ht="12.95" customHeight="1" x14ac:dyDescent="0.2">
      <c r="A450" s="70"/>
    </row>
    <row r="451" spans="1:1" s="19" customFormat="1" ht="12.95" customHeight="1" x14ac:dyDescent="0.2">
      <c r="A451" s="70"/>
    </row>
    <row r="452" spans="1:1" s="19" customFormat="1" ht="12.95" customHeight="1" x14ac:dyDescent="0.2">
      <c r="A452" s="70"/>
    </row>
    <row r="453" spans="1:1" s="19" customFormat="1" ht="12.95" customHeight="1" x14ac:dyDescent="0.2">
      <c r="A453" s="70"/>
    </row>
    <row r="454" spans="1:1" s="19" customFormat="1" ht="12.95" customHeight="1" x14ac:dyDescent="0.2">
      <c r="A454" s="70"/>
    </row>
    <row r="455" spans="1:1" s="19" customFormat="1" ht="12.95" customHeight="1" x14ac:dyDescent="0.2">
      <c r="A455" s="70"/>
    </row>
    <row r="456" spans="1:1" s="19" customFormat="1" ht="12.95" customHeight="1" x14ac:dyDescent="0.2">
      <c r="A456" s="70"/>
    </row>
    <row r="457" spans="1:1" s="19" customFormat="1" ht="12.95" customHeight="1" x14ac:dyDescent="0.2">
      <c r="A457" s="70"/>
    </row>
    <row r="458" spans="1:1" s="19" customFormat="1" ht="12.95" customHeight="1" x14ac:dyDescent="0.2">
      <c r="A458" s="70"/>
    </row>
    <row r="459" spans="1:1" s="19" customFormat="1" ht="12.95" customHeight="1" x14ac:dyDescent="0.2">
      <c r="A459" s="70"/>
    </row>
    <row r="460" spans="1:1" s="19" customFormat="1" ht="12.95" customHeight="1" x14ac:dyDescent="0.2">
      <c r="A460" s="70"/>
    </row>
    <row r="461" spans="1:1" s="19" customFormat="1" ht="12.95" customHeight="1" x14ac:dyDescent="0.2">
      <c r="A461" s="70"/>
    </row>
    <row r="462" spans="1:1" s="19" customFormat="1" ht="12.95" customHeight="1" x14ac:dyDescent="0.2">
      <c r="A462" s="70"/>
    </row>
    <row r="463" spans="1:1" s="19" customFormat="1" ht="12.95" customHeight="1" x14ac:dyDescent="0.2">
      <c r="A463" s="70"/>
    </row>
    <row r="464" spans="1:1" s="19" customFormat="1" ht="12.95" customHeight="1" x14ac:dyDescent="0.2">
      <c r="A464" s="70"/>
    </row>
    <row r="465" spans="1:1" s="19" customFormat="1" ht="12.95" customHeight="1" x14ac:dyDescent="0.2">
      <c r="A465" s="70"/>
    </row>
    <row r="466" spans="1:1" s="19" customFormat="1" ht="12.95" customHeight="1" x14ac:dyDescent="0.2">
      <c r="A466" s="70"/>
    </row>
    <row r="467" spans="1:1" s="19" customFormat="1" ht="12.95" customHeight="1" x14ac:dyDescent="0.2">
      <c r="A467" s="70"/>
    </row>
    <row r="468" spans="1:1" s="19" customFormat="1" ht="12.95" customHeight="1" x14ac:dyDescent="0.2"/>
    <row r="469" spans="1:1" s="19" customFormat="1" ht="12.95" customHeight="1" x14ac:dyDescent="0.2"/>
    <row r="470" spans="1:1" s="19" customFormat="1" ht="12.95" customHeight="1" x14ac:dyDescent="0.2"/>
    <row r="471" spans="1:1" s="19" customFormat="1" ht="12.95" customHeight="1" x14ac:dyDescent="0.2"/>
    <row r="472" spans="1:1" s="19" customFormat="1" ht="12.95" customHeight="1" x14ac:dyDescent="0.2"/>
    <row r="473" spans="1:1" s="19" customFormat="1" ht="12.95" customHeight="1" x14ac:dyDescent="0.2"/>
    <row r="474" spans="1:1" s="19" customFormat="1" ht="12.95" customHeight="1" x14ac:dyDescent="0.2"/>
    <row r="475" spans="1:1" s="19" customFormat="1" ht="12.95" customHeight="1" x14ac:dyDescent="0.2"/>
    <row r="476" spans="1:1" s="19" customFormat="1" ht="12.95" customHeight="1" x14ac:dyDescent="0.2"/>
    <row r="477" spans="1:1" s="19" customFormat="1" ht="12.95" customHeight="1" x14ac:dyDescent="0.2"/>
    <row r="478" spans="1:1" s="19" customFormat="1" ht="12.95" customHeight="1" x14ac:dyDescent="0.2"/>
    <row r="479" spans="1:1" s="19" customFormat="1" ht="12.95" customHeight="1" x14ac:dyDescent="0.2"/>
    <row r="480" spans="1:1" s="19" customFormat="1" ht="12.95" customHeight="1" x14ac:dyDescent="0.2"/>
    <row r="481" s="19" customFormat="1" ht="12.95" customHeight="1" x14ac:dyDescent="0.2"/>
    <row r="482" s="19" customFormat="1" ht="12.95" customHeight="1" x14ac:dyDescent="0.2"/>
    <row r="483" s="19" customFormat="1" ht="12.95" customHeight="1" x14ac:dyDescent="0.2"/>
    <row r="484" s="19" customFormat="1" ht="12.95" customHeight="1" x14ac:dyDescent="0.2"/>
    <row r="485" s="19" customFormat="1" ht="12.95" customHeight="1" x14ac:dyDescent="0.2"/>
    <row r="486" s="19" customFormat="1" ht="12.95" customHeight="1" x14ac:dyDescent="0.2"/>
    <row r="487" s="19" customFormat="1" ht="12.95" customHeight="1" x14ac:dyDescent="0.2"/>
    <row r="488" s="19" customFormat="1" ht="12.95" customHeight="1" x14ac:dyDescent="0.2"/>
    <row r="489" s="19" customFormat="1" ht="12.95" customHeight="1" x14ac:dyDescent="0.2"/>
    <row r="490" s="19" customFormat="1" ht="12.95" customHeight="1" x14ac:dyDescent="0.2"/>
    <row r="491" s="19" customFormat="1" ht="12.95" customHeight="1" x14ac:dyDescent="0.2"/>
    <row r="492" s="19" customFormat="1" ht="12.95" customHeight="1" x14ac:dyDescent="0.2"/>
    <row r="493" s="19" customFormat="1" ht="12.95" customHeight="1" x14ac:dyDescent="0.2"/>
    <row r="494" s="19" customFormat="1" ht="12.95" customHeight="1" x14ac:dyDescent="0.2"/>
    <row r="495" s="19" customFormat="1" ht="12.95" customHeight="1" x14ac:dyDescent="0.2"/>
    <row r="496" s="19" customFormat="1" ht="12.95" customHeight="1" x14ac:dyDescent="0.2"/>
    <row r="497" s="19" customFormat="1" ht="12.95" customHeight="1" x14ac:dyDescent="0.2"/>
    <row r="498" s="19" customFormat="1" ht="12.95" customHeight="1" x14ac:dyDescent="0.2"/>
    <row r="499" s="19" customFormat="1" ht="12.95" customHeight="1" x14ac:dyDescent="0.2"/>
    <row r="500" s="19" customFormat="1" ht="12.95" customHeight="1" x14ac:dyDescent="0.2"/>
    <row r="501" ht="12.95" customHeight="1" x14ac:dyDescent="0.25"/>
    <row r="502" ht="12.95" customHeight="1" x14ac:dyDescent="0.25"/>
    <row r="503" ht="12.95" customHeight="1" x14ac:dyDescent="0.25"/>
    <row r="504" ht="12.95" customHeight="1" x14ac:dyDescent="0.25"/>
    <row r="505" ht="12.95" customHeight="1" x14ac:dyDescent="0.25"/>
    <row r="506" ht="12.95" customHeight="1" x14ac:dyDescent="0.25"/>
    <row r="507" ht="12.95" customHeight="1" x14ac:dyDescent="0.25"/>
    <row r="508" ht="12.95" customHeight="1" x14ac:dyDescent="0.25"/>
    <row r="509" ht="12.95" customHeight="1" x14ac:dyDescent="0.25"/>
    <row r="510" ht="12.95" customHeight="1" x14ac:dyDescent="0.25"/>
    <row r="511" ht="12.95" customHeight="1" x14ac:dyDescent="0.25"/>
    <row r="512" ht="12.9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4" manualBreakCount="4">
    <brk id="28" max="16383" man="1"/>
    <brk id="252" max="16383" man="1"/>
    <brk id="310" max="16383" man="1"/>
    <brk id="3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3"/>
  <sheetViews>
    <sheetView zoomScale="120" zoomScaleNormal="120" workbookViewId="0"/>
  </sheetViews>
  <sheetFormatPr defaultColWidth="9.140625" defaultRowHeight="15" x14ac:dyDescent="0.25"/>
  <cols>
    <col min="1" max="1" width="5.7109375" style="1" customWidth="1"/>
    <col min="2" max="2" width="7.5703125" style="1" customWidth="1"/>
    <col min="3" max="3" width="6.42578125" style="1" hidden="1" customWidth="1"/>
    <col min="4" max="4" width="52.85546875" style="190" customWidth="1"/>
    <col min="5" max="5" width="12.28515625" style="190" customWidth="1"/>
    <col min="6" max="6" width="11.140625" style="190" customWidth="1"/>
    <col min="7" max="7" width="15.5703125" style="190" customWidth="1"/>
    <col min="8" max="8" width="14.42578125" style="190" customWidth="1"/>
    <col min="9" max="9" width="14" style="190" customWidth="1"/>
    <col min="10" max="11" width="12.85546875" style="190" customWidth="1"/>
    <col min="12" max="12" width="11.5703125" style="190" customWidth="1"/>
    <col min="13" max="13" width="13.7109375" style="191" customWidth="1"/>
    <col min="14" max="14" width="13" style="190" customWidth="1"/>
    <col min="15" max="15" width="9.140625" style="190"/>
    <col min="16" max="16" width="9.7109375" style="190" customWidth="1"/>
    <col min="17" max="258" width="9.140625" style="190"/>
    <col min="259" max="259" width="4.140625" style="190" customWidth="1"/>
    <col min="260" max="260" width="5.5703125" style="190" customWidth="1"/>
    <col min="261" max="261" width="59.5703125" style="190" customWidth="1"/>
    <col min="262" max="263" width="11.28515625" style="190" customWidth="1"/>
    <col min="264" max="264" width="10.5703125" style="190" customWidth="1"/>
    <col min="265" max="265" width="10.42578125" style="190" customWidth="1"/>
    <col min="266" max="266" width="10.7109375" style="190" customWidth="1"/>
    <col min="267" max="267" width="9" style="190" customWidth="1"/>
    <col min="268" max="268" width="11.5703125" style="190" customWidth="1"/>
    <col min="269" max="269" width="9.140625" style="190"/>
    <col min="270" max="270" width="13" style="190" customWidth="1"/>
    <col min="271" max="514" width="9.140625" style="190"/>
    <col min="515" max="515" width="4.140625" style="190" customWidth="1"/>
    <col min="516" max="516" width="5.5703125" style="190" customWidth="1"/>
    <col min="517" max="517" width="59.5703125" style="190" customWidth="1"/>
    <col min="518" max="519" width="11.28515625" style="190" customWidth="1"/>
    <col min="520" max="520" width="10.5703125" style="190" customWidth="1"/>
    <col min="521" max="521" width="10.42578125" style="190" customWidth="1"/>
    <col min="522" max="522" width="10.7109375" style="190" customWidth="1"/>
    <col min="523" max="523" width="9" style="190" customWidth="1"/>
    <col min="524" max="524" width="11.5703125" style="190" customWidth="1"/>
    <col min="525" max="525" width="9.140625" style="190"/>
    <col min="526" max="526" width="13" style="190" customWidth="1"/>
    <col min="527" max="770" width="9.140625" style="190"/>
    <col min="771" max="771" width="4.140625" style="190" customWidth="1"/>
    <col min="772" max="772" width="5.5703125" style="190" customWidth="1"/>
    <col min="773" max="773" width="59.5703125" style="190" customWidth="1"/>
    <col min="774" max="775" width="11.28515625" style="190" customWidth="1"/>
    <col min="776" max="776" width="10.5703125" style="190" customWidth="1"/>
    <col min="777" max="777" width="10.42578125" style="190" customWidth="1"/>
    <col min="778" max="778" width="10.7109375" style="190" customWidth="1"/>
    <col min="779" max="779" width="9" style="190" customWidth="1"/>
    <col min="780" max="780" width="11.5703125" style="190" customWidth="1"/>
    <col min="781" max="781" width="9.140625" style="190"/>
    <col min="782" max="782" width="13" style="190" customWidth="1"/>
    <col min="783" max="1024" width="9.140625" style="190"/>
    <col min="1025" max="16384" width="9.140625" style="373"/>
  </cols>
  <sheetData>
    <row r="1" spans="1:16" x14ac:dyDescent="0.25">
      <c r="G1" s="1"/>
      <c r="H1" s="1"/>
      <c r="I1" s="1"/>
      <c r="J1" s="1"/>
      <c r="K1" s="1"/>
      <c r="L1" s="1"/>
    </row>
    <row r="2" spans="1:16" x14ac:dyDescent="0.25">
      <c r="G2" s="1"/>
      <c r="H2" s="1"/>
      <c r="I2" s="1"/>
      <c r="J2" s="1"/>
      <c r="K2" s="1"/>
      <c r="L2" s="1" t="s">
        <v>28</v>
      </c>
    </row>
    <row r="3" spans="1:16" x14ac:dyDescent="0.25">
      <c r="G3" s="1"/>
      <c r="H3" s="1"/>
      <c r="I3" s="1"/>
      <c r="J3" s="1"/>
      <c r="K3" s="1"/>
      <c r="L3" s="4" t="s">
        <v>336</v>
      </c>
    </row>
    <row r="4" spans="1:16" x14ac:dyDescent="0.25">
      <c r="G4" s="1"/>
      <c r="H4" s="1"/>
      <c r="I4" s="1"/>
      <c r="J4" s="1"/>
      <c r="K4" s="1"/>
      <c r="L4" s="4" t="s">
        <v>30</v>
      </c>
      <c r="P4" s="113"/>
    </row>
    <row r="5" spans="1:16" x14ac:dyDescent="0.25">
      <c r="G5" s="1"/>
      <c r="H5" s="1"/>
      <c r="I5" s="1"/>
      <c r="J5" s="1"/>
      <c r="K5" s="1"/>
      <c r="L5" s="4" t="s">
        <v>337</v>
      </c>
      <c r="P5" s="113"/>
    </row>
    <row r="6" spans="1:16" x14ac:dyDescent="0.25">
      <c r="G6" s="1"/>
      <c r="H6" s="1"/>
      <c r="I6" s="1"/>
      <c r="J6" s="1"/>
      <c r="K6" s="1"/>
      <c r="L6" s="1"/>
      <c r="P6" s="113"/>
    </row>
    <row r="7" spans="1:16" x14ac:dyDescent="0.25">
      <c r="G7" s="1"/>
      <c r="H7" s="1"/>
      <c r="I7" s="1"/>
      <c r="J7" s="1"/>
      <c r="K7" s="1"/>
      <c r="L7" s="1"/>
      <c r="P7" s="113"/>
    </row>
    <row r="8" spans="1:16" x14ac:dyDescent="0.25">
      <c r="A8" s="7" t="s">
        <v>338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221"/>
      <c r="O8" s="222"/>
      <c r="P8" s="113"/>
    </row>
    <row r="9" spans="1:16" s="1" customFormat="1" ht="11.2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4"/>
      <c r="L9" s="4"/>
      <c r="M9" s="9"/>
    </row>
    <row r="10" spans="1:16" s="226" customFormat="1" ht="11.25" x14ac:dyDescent="0.2">
      <c r="A10" s="278"/>
      <c r="B10" s="278"/>
      <c r="C10" s="223"/>
      <c r="D10" s="223"/>
      <c r="E10" s="223"/>
      <c r="F10" s="223"/>
      <c r="G10" s="15"/>
      <c r="H10" s="280" t="s">
        <v>26</v>
      </c>
      <c r="I10" s="281"/>
      <c r="J10" s="282"/>
      <c r="K10" s="283"/>
      <c r="L10" s="224" t="s">
        <v>238</v>
      </c>
      <c r="M10" s="225"/>
    </row>
    <row r="11" spans="1:16" s="226" customFormat="1" ht="11.25" x14ac:dyDescent="0.2">
      <c r="A11" s="279"/>
      <c r="B11" s="279"/>
      <c r="C11" s="227"/>
      <c r="D11" s="227"/>
      <c r="E11" s="227"/>
      <c r="F11" s="227"/>
      <c r="G11" s="228" t="s">
        <v>240</v>
      </c>
      <c r="H11" s="16"/>
      <c r="I11" s="281" t="s">
        <v>242</v>
      </c>
      <c r="J11" s="282"/>
      <c r="K11" s="283"/>
      <c r="L11" s="229" t="s">
        <v>245</v>
      </c>
      <c r="M11" s="20" t="s">
        <v>239</v>
      </c>
    </row>
    <row r="12" spans="1:16" s="226" customFormat="1" ht="11.25" x14ac:dyDescent="0.2">
      <c r="A12" s="279"/>
      <c r="B12" s="279"/>
      <c r="C12" s="230"/>
      <c r="D12" s="230" t="s">
        <v>339</v>
      </c>
      <c r="E12" s="230" t="s">
        <v>7</v>
      </c>
      <c r="F12" s="230" t="s">
        <v>8</v>
      </c>
      <c r="G12" s="230" t="s">
        <v>243</v>
      </c>
      <c r="H12" s="20" t="s">
        <v>241</v>
      </c>
      <c r="I12" s="20"/>
      <c r="J12" s="230" t="s">
        <v>245</v>
      </c>
      <c r="K12" s="230" t="s">
        <v>245</v>
      </c>
      <c r="L12" s="197" t="s">
        <v>246</v>
      </c>
      <c r="M12" s="20" t="s">
        <v>247</v>
      </c>
    </row>
    <row r="13" spans="1:16" s="226" customFormat="1" ht="11.25" x14ac:dyDescent="0.2">
      <c r="A13" s="279" t="s">
        <v>29</v>
      </c>
      <c r="B13" s="279" t="s">
        <v>57</v>
      </c>
      <c r="C13" s="230" t="s">
        <v>5</v>
      </c>
      <c r="D13" s="230"/>
      <c r="E13" s="230"/>
      <c r="F13" s="230"/>
      <c r="G13" s="230" t="s">
        <v>248</v>
      </c>
      <c r="H13" s="20" t="s">
        <v>244</v>
      </c>
      <c r="I13" s="20" t="s">
        <v>245</v>
      </c>
      <c r="J13" s="230" t="s">
        <v>249</v>
      </c>
      <c r="K13" s="230" t="s">
        <v>250</v>
      </c>
      <c r="L13" s="197" t="s">
        <v>251</v>
      </c>
      <c r="M13" s="20" t="s">
        <v>340</v>
      </c>
    </row>
    <row r="14" spans="1:16" s="226" customFormat="1" ht="11.25" x14ac:dyDescent="0.2">
      <c r="A14" s="279"/>
      <c r="B14" s="279"/>
      <c r="C14" s="230"/>
      <c r="D14" s="230"/>
      <c r="E14" s="230"/>
      <c r="F14" s="230"/>
      <c r="G14" s="230"/>
      <c r="H14" s="20">
        <v>2022</v>
      </c>
      <c r="I14" s="20" t="s">
        <v>253</v>
      </c>
      <c r="J14" s="230" t="s">
        <v>254</v>
      </c>
      <c r="K14" s="230" t="s">
        <v>255</v>
      </c>
      <c r="L14" s="197" t="s">
        <v>256</v>
      </c>
      <c r="M14" s="20"/>
    </row>
    <row r="15" spans="1:16" s="226" customFormat="1" ht="11.25" x14ac:dyDescent="0.2">
      <c r="A15" s="279"/>
      <c r="B15" s="279"/>
      <c r="C15" s="230"/>
      <c r="D15" s="230"/>
      <c r="E15" s="230"/>
      <c r="F15" s="230"/>
      <c r="G15" s="230"/>
      <c r="H15" s="20" t="s">
        <v>252</v>
      </c>
      <c r="I15" s="20"/>
      <c r="J15" s="230" t="s">
        <v>257</v>
      </c>
      <c r="K15" s="20" t="s">
        <v>258</v>
      </c>
      <c r="L15" s="231" t="s">
        <v>259</v>
      </c>
      <c r="M15" s="20"/>
    </row>
    <row r="16" spans="1:16" s="226" customFormat="1" ht="11.25" x14ac:dyDescent="0.2">
      <c r="A16" s="277"/>
      <c r="B16" s="277"/>
      <c r="C16" s="232"/>
      <c r="D16" s="233"/>
      <c r="E16" s="233"/>
      <c r="F16" s="233"/>
      <c r="G16" s="233"/>
      <c r="H16" s="24"/>
      <c r="I16" s="24"/>
      <c r="J16" s="233"/>
      <c r="K16" s="233"/>
      <c r="L16" s="230"/>
      <c r="M16" s="234"/>
    </row>
    <row r="17" spans="1:14" s="1" customFormat="1" ht="11.25" x14ac:dyDescent="0.2">
      <c r="A17" s="235">
        <v>1</v>
      </c>
      <c r="B17" s="235">
        <v>2</v>
      </c>
      <c r="C17" s="235"/>
      <c r="D17" s="235">
        <v>3</v>
      </c>
      <c r="E17" s="235">
        <v>4</v>
      </c>
      <c r="F17" s="235">
        <v>5</v>
      </c>
      <c r="G17" s="235">
        <v>6</v>
      </c>
      <c r="H17" s="236">
        <v>7</v>
      </c>
      <c r="I17" s="235">
        <v>8</v>
      </c>
      <c r="J17" s="237">
        <v>9</v>
      </c>
      <c r="K17" s="238">
        <v>10</v>
      </c>
      <c r="L17" s="238">
        <v>11</v>
      </c>
      <c r="M17" s="235">
        <v>12</v>
      </c>
    </row>
    <row r="18" spans="1:14" s="393" customFormat="1" ht="12" x14ac:dyDescent="0.2">
      <c r="A18" s="390"/>
      <c r="B18" s="390"/>
      <c r="C18" s="192"/>
      <c r="D18" s="390" t="s">
        <v>260</v>
      </c>
      <c r="E18" s="391">
        <v>0</v>
      </c>
      <c r="F18" s="391">
        <v>4050</v>
      </c>
      <c r="G18" s="391">
        <v>372023635.25000006</v>
      </c>
      <c r="H18" s="391">
        <v>188075599.19999999</v>
      </c>
      <c r="I18" s="391">
        <v>118581281.45</v>
      </c>
      <c r="J18" s="391">
        <v>32834534.489999998</v>
      </c>
      <c r="K18" s="391">
        <v>36659783.260000005</v>
      </c>
      <c r="L18" s="391">
        <v>0</v>
      </c>
      <c r="M18" s="391"/>
      <c r="N18" s="392"/>
    </row>
    <row r="19" spans="1:14" s="175" customFormat="1" ht="11.25" x14ac:dyDescent="0.2">
      <c r="A19" s="239">
        <v>801</v>
      </c>
      <c r="B19" s="239"/>
      <c r="C19" s="193"/>
      <c r="D19" s="194" t="s">
        <v>341</v>
      </c>
      <c r="E19" s="195">
        <v>0</v>
      </c>
      <c r="F19" s="195">
        <v>4050</v>
      </c>
      <c r="G19" s="195">
        <v>44812312</v>
      </c>
      <c r="H19" s="195">
        <v>25280584</v>
      </c>
      <c r="I19" s="195">
        <v>16502314</v>
      </c>
      <c r="J19" s="195">
        <v>0</v>
      </c>
      <c r="K19" s="195">
        <v>8778270</v>
      </c>
      <c r="L19" s="195">
        <v>0</v>
      </c>
      <c r="M19" s="200"/>
    </row>
    <row r="20" spans="1:14" s="1" customFormat="1" ht="11.25" x14ac:dyDescent="0.2">
      <c r="A20" s="394"/>
      <c r="B20" s="240">
        <v>80195</v>
      </c>
      <c r="C20" s="241"/>
      <c r="D20" s="242" t="s">
        <v>15</v>
      </c>
      <c r="E20" s="243">
        <v>0</v>
      </c>
      <c r="F20" s="243">
        <v>4050</v>
      </c>
      <c r="G20" s="243">
        <v>14812312</v>
      </c>
      <c r="H20" s="243">
        <v>14500584</v>
      </c>
      <c r="I20" s="243">
        <v>5722314</v>
      </c>
      <c r="J20" s="243">
        <v>0</v>
      </c>
      <c r="K20" s="243">
        <v>8778270</v>
      </c>
      <c r="L20" s="243">
        <v>0</v>
      </c>
      <c r="M20" s="395"/>
    </row>
    <row r="21" spans="1:14" s="1" customFormat="1" ht="22.5" x14ac:dyDescent="0.2">
      <c r="A21" s="396"/>
      <c r="B21" s="198"/>
      <c r="C21" s="241" t="s">
        <v>342</v>
      </c>
      <c r="D21" s="244" t="s">
        <v>343</v>
      </c>
      <c r="E21" s="244"/>
      <c r="F21" s="245">
        <v>4050</v>
      </c>
      <c r="G21" s="199">
        <v>10912312</v>
      </c>
      <c r="H21" s="199">
        <v>10600584</v>
      </c>
      <c r="I21" s="199">
        <v>1822314</v>
      </c>
      <c r="J21" s="246" t="s">
        <v>261</v>
      </c>
      <c r="K21" s="247">
        <v>8778270</v>
      </c>
      <c r="L21" s="246" t="s">
        <v>261</v>
      </c>
      <c r="M21" s="397" t="s">
        <v>344</v>
      </c>
    </row>
    <row r="23" spans="1:14" s="190" customFormat="1" ht="14.25" x14ac:dyDescent="0.2">
      <c r="A23" s="1"/>
      <c r="B23" s="1" t="s">
        <v>262</v>
      </c>
      <c r="C23" s="1"/>
      <c r="M23" s="191"/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8CE5-10B8-40FA-B0D5-3C3F88EB845D}">
  <dimension ref="A1:L76"/>
  <sheetViews>
    <sheetView topLeftCell="A4" zoomScale="120" zoomScaleNormal="120" workbookViewId="0"/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4" width="11.42578125" style="2" customWidth="1"/>
    <col min="5" max="7" width="10.710937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2" customHeight="1" x14ac:dyDescent="0.2">
      <c r="A1" s="398"/>
      <c r="C1" s="1"/>
      <c r="D1" s="1"/>
      <c r="E1" s="1"/>
      <c r="F1" s="1"/>
      <c r="G1" s="1" t="s">
        <v>373</v>
      </c>
      <c r="H1" s="1"/>
    </row>
    <row r="2" spans="1:12" ht="12" customHeight="1" x14ac:dyDescent="0.2">
      <c r="C2" s="1"/>
      <c r="D2" s="1"/>
      <c r="E2" s="1"/>
      <c r="F2" s="1"/>
      <c r="G2" s="4" t="s">
        <v>336</v>
      </c>
      <c r="H2" s="1"/>
    </row>
    <row r="3" spans="1:12" ht="12" customHeight="1" x14ac:dyDescent="0.2">
      <c r="C3" s="1"/>
      <c r="D3" s="1"/>
      <c r="E3" s="1"/>
      <c r="F3" s="1"/>
      <c r="G3" s="4" t="s">
        <v>30</v>
      </c>
      <c r="H3" s="1"/>
    </row>
    <row r="4" spans="1:12" ht="12" customHeight="1" x14ac:dyDescent="0.2">
      <c r="B4" s="1"/>
      <c r="C4" s="4"/>
      <c r="D4" s="1"/>
      <c r="E4" s="4"/>
      <c r="F4" s="1"/>
      <c r="G4" s="4" t="s">
        <v>337</v>
      </c>
      <c r="H4" s="1"/>
    </row>
    <row r="5" spans="1:12" ht="12" customHeight="1" x14ac:dyDescent="0.2">
      <c r="B5" s="1"/>
      <c r="C5" s="4"/>
      <c r="D5" s="1"/>
      <c r="E5" s="4"/>
      <c r="F5" s="1"/>
      <c r="G5" s="1"/>
      <c r="H5" s="1"/>
    </row>
    <row r="6" spans="1:12" ht="12.75" customHeight="1" x14ac:dyDescent="0.2">
      <c r="A6" s="287" t="s">
        <v>374</v>
      </c>
      <c r="B6" s="287"/>
      <c r="C6" s="287"/>
      <c r="D6" s="287"/>
      <c r="E6" s="287"/>
      <c r="F6" s="287"/>
      <c r="G6" s="287"/>
      <c r="H6" s="287"/>
      <c r="I6" s="287"/>
    </row>
    <row r="7" spans="1:12" ht="11.25" customHeight="1" x14ac:dyDescent="0.2">
      <c r="I7" s="2" t="s">
        <v>1</v>
      </c>
    </row>
    <row r="8" spans="1:12" ht="11.25" customHeight="1" x14ac:dyDescent="0.2">
      <c r="A8" s="288"/>
      <c r="B8" s="288"/>
      <c r="C8" s="289" t="s">
        <v>375</v>
      </c>
      <c r="D8" s="290" t="s">
        <v>376</v>
      </c>
      <c r="E8" s="291" t="s">
        <v>377</v>
      </c>
      <c r="F8" s="292"/>
      <c r="G8" s="291" t="s">
        <v>26</v>
      </c>
      <c r="H8" s="293"/>
      <c r="I8" s="292"/>
    </row>
    <row r="9" spans="1:12" ht="13.5" customHeight="1" x14ac:dyDescent="0.2">
      <c r="A9" s="294"/>
      <c r="B9" s="294"/>
      <c r="C9" s="295"/>
      <c r="D9" s="296" t="s">
        <v>378</v>
      </c>
      <c r="E9" s="289"/>
      <c r="F9" s="289"/>
      <c r="G9" s="291" t="s">
        <v>379</v>
      </c>
      <c r="H9" s="293"/>
      <c r="I9" s="292"/>
    </row>
    <row r="10" spans="1:12" ht="11.25" customHeight="1" x14ac:dyDescent="0.2">
      <c r="A10" s="294"/>
      <c r="B10" s="294"/>
      <c r="C10" s="295" t="s">
        <v>380</v>
      </c>
      <c r="D10" s="296" t="s">
        <v>381</v>
      </c>
      <c r="E10" s="295"/>
      <c r="F10" s="295"/>
      <c r="G10" s="289"/>
      <c r="H10" s="289"/>
      <c r="I10" s="289"/>
    </row>
    <row r="11" spans="1:12" ht="14.25" customHeight="1" x14ac:dyDescent="0.2">
      <c r="A11" s="294" t="s">
        <v>27</v>
      </c>
      <c r="B11" s="294" t="s">
        <v>382</v>
      </c>
      <c r="C11" s="295" t="s">
        <v>383</v>
      </c>
      <c r="D11" s="296" t="s">
        <v>384</v>
      </c>
      <c r="E11" s="295"/>
      <c r="F11" s="295"/>
      <c r="G11" s="295"/>
      <c r="H11" s="295"/>
      <c r="I11" s="295"/>
    </row>
    <row r="12" spans="1:12" ht="33" customHeight="1" x14ac:dyDescent="0.2">
      <c r="A12" s="294"/>
      <c r="B12" s="294"/>
      <c r="C12" s="295" t="s">
        <v>385</v>
      </c>
      <c r="D12" s="296" t="s">
        <v>386</v>
      </c>
      <c r="E12" s="295" t="s">
        <v>387</v>
      </c>
      <c r="F12" s="295" t="s">
        <v>388</v>
      </c>
      <c r="G12" s="295" t="s">
        <v>389</v>
      </c>
      <c r="H12" s="295" t="s">
        <v>390</v>
      </c>
      <c r="I12" s="295" t="s">
        <v>388</v>
      </c>
    </row>
    <row r="13" spans="1:12" ht="18.75" customHeight="1" x14ac:dyDescent="0.2">
      <c r="A13" s="297"/>
      <c r="B13" s="297"/>
      <c r="D13" s="298" t="s">
        <v>391</v>
      </c>
      <c r="E13" s="299"/>
      <c r="F13" s="299"/>
      <c r="G13" s="299"/>
      <c r="H13" s="299"/>
      <c r="I13" s="299"/>
    </row>
    <row r="14" spans="1:12" ht="11.25" customHeight="1" x14ac:dyDescent="0.2">
      <c r="A14" s="300">
        <v>1</v>
      </c>
      <c r="B14" s="300">
        <v>2</v>
      </c>
      <c r="C14" s="300">
        <v>3</v>
      </c>
      <c r="D14" s="300">
        <v>4</v>
      </c>
      <c r="E14" s="300">
        <v>5</v>
      </c>
      <c r="F14" s="300">
        <v>6</v>
      </c>
      <c r="G14" s="301">
        <v>7</v>
      </c>
      <c r="H14" s="300">
        <v>8</v>
      </c>
      <c r="I14" s="300">
        <v>9</v>
      </c>
    </row>
    <row r="15" spans="1:12" s="308" customFormat="1" ht="21.75" customHeight="1" x14ac:dyDescent="0.2">
      <c r="A15" s="302"/>
      <c r="B15" s="303" t="s">
        <v>392</v>
      </c>
      <c r="C15" s="304"/>
      <c r="D15" s="305">
        <v>134808624.73999998</v>
      </c>
      <c r="E15" s="305">
        <v>44419795.479999997</v>
      </c>
      <c r="F15" s="305">
        <v>90388829.25999999</v>
      </c>
      <c r="G15" s="306">
        <v>60291964.950000003</v>
      </c>
      <c r="H15" s="305">
        <v>11933999.49</v>
      </c>
      <c r="I15" s="305">
        <v>48357965.460000008</v>
      </c>
      <c r="J15" s="307"/>
      <c r="K15" s="307"/>
    </row>
    <row r="16" spans="1:12" s="308" customFormat="1" ht="12" customHeight="1" x14ac:dyDescent="0.2">
      <c r="A16" s="309"/>
      <c r="B16" s="399" t="s">
        <v>393</v>
      </c>
      <c r="C16" s="400"/>
      <c r="D16" s="401">
        <v>23986297.150000002</v>
      </c>
      <c r="E16" s="401">
        <v>3209506.99</v>
      </c>
      <c r="F16" s="401">
        <v>20776790.16</v>
      </c>
      <c r="G16" s="401">
        <v>12880301.960000001</v>
      </c>
      <c r="H16" s="401">
        <v>1182119.76</v>
      </c>
      <c r="I16" s="401">
        <v>11698182.200000001</v>
      </c>
      <c r="J16" s="307"/>
      <c r="K16" s="310"/>
      <c r="L16" s="310"/>
    </row>
    <row r="17" spans="1:11" s="308" customFormat="1" ht="12" customHeight="1" x14ac:dyDescent="0.2">
      <c r="A17" s="309"/>
      <c r="B17" s="402" t="s">
        <v>394</v>
      </c>
      <c r="C17" s="403"/>
      <c r="D17" s="404">
        <v>110822327.58999999</v>
      </c>
      <c r="E17" s="404">
        <v>41210288.489999995</v>
      </c>
      <c r="F17" s="404">
        <v>69612039.099999994</v>
      </c>
      <c r="G17" s="404">
        <v>47411662.990000002</v>
      </c>
      <c r="H17" s="404">
        <v>10751879.73</v>
      </c>
      <c r="I17" s="404">
        <v>36659783.260000005</v>
      </c>
      <c r="J17" s="307"/>
      <c r="K17" s="310"/>
    </row>
    <row r="18" spans="1:11" ht="33" customHeight="1" thickBot="1" x14ac:dyDescent="0.25">
      <c r="A18" s="311" t="s">
        <v>395</v>
      </c>
      <c r="B18" s="312" t="s">
        <v>396</v>
      </c>
      <c r="C18" s="313"/>
      <c r="D18" s="314">
        <v>116917030.56000003</v>
      </c>
      <c r="E18" s="314">
        <v>41617558.770000003</v>
      </c>
      <c r="F18" s="314">
        <v>75299471.789999992</v>
      </c>
      <c r="G18" s="314">
        <v>51177390.549999997</v>
      </c>
      <c r="H18" s="314">
        <v>10369876.25</v>
      </c>
      <c r="I18" s="314">
        <v>40807514.300000004</v>
      </c>
      <c r="J18" s="71"/>
    </row>
    <row r="19" spans="1:11" ht="22.5" customHeight="1" x14ac:dyDescent="0.2">
      <c r="A19" s="315" t="s">
        <v>397</v>
      </c>
      <c r="B19" s="316" t="s">
        <v>398</v>
      </c>
      <c r="C19" s="317"/>
      <c r="D19" s="318"/>
      <c r="E19" s="318"/>
      <c r="F19" s="319"/>
      <c r="G19" s="318"/>
      <c r="H19" s="318"/>
      <c r="I19" s="319"/>
    </row>
    <row r="20" spans="1:11" ht="11.1" customHeight="1" x14ac:dyDescent="0.2">
      <c r="A20" s="320"/>
      <c r="B20" s="321" t="s">
        <v>399</v>
      </c>
      <c r="C20" s="322"/>
      <c r="D20" s="323"/>
      <c r="E20" s="323"/>
      <c r="F20" s="324"/>
      <c r="G20" s="323"/>
      <c r="H20" s="323"/>
      <c r="I20" s="324"/>
    </row>
    <row r="21" spans="1:11" ht="11.1" customHeight="1" x14ac:dyDescent="0.2">
      <c r="A21" s="320"/>
      <c r="B21" s="321" t="s">
        <v>394</v>
      </c>
      <c r="C21" s="325" t="s">
        <v>400</v>
      </c>
      <c r="D21" s="326"/>
      <c r="E21" s="326"/>
      <c r="F21" s="326"/>
      <c r="G21" s="326"/>
      <c r="H21" s="326"/>
      <c r="I21" s="326"/>
    </row>
    <row r="22" spans="1:11" ht="11.1" customHeight="1" x14ac:dyDescent="0.2">
      <c r="A22" s="327"/>
      <c r="B22" s="405" t="s">
        <v>393</v>
      </c>
      <c r="C22" s="328" t="s">
        <v>401</v>
      </c>
      <c r="D22" s="329">
        <v>680000</v>
      </c>
      <c r="E22" s="330"/>
      <c r="F22" s="330">
        <v>680000</v>
      </c>
      <c r="G22" s="331">
        <v>580000</v>
      </c>
      <c r="H22" s="330"/>
      <c r="I22" s="330">
        <v>580000</v>
      </c>
    </row>
    <row r="23" spans="1:11" ht="22.5" customHeight="1" x14ac:dyDescent="0.2">
      <c r="A23" s="332" t="s">
        <v>402</v>
      </c>
      <c r="B23" s="333" t="s">
        <v>403</v>
      </c>
      <c r="C23" s="406"/>
      <c r="D23" s="406"/>
      <c r="E23" s="406"/>
      <c r="F23" s="407"/>
      <c r="G23" s="406"/>
      <c r="H23" s="406"/>
      <c r="I23" s="407"/>
    </row>
    <row r="24" spans="1:11" ht="11.25" customHeight="1" x14ac:dyDescent="0.25">
      <c r="A24" s="334"/>
      <c r="B24" s="335" t="s">
        <v>399</v>
      </c>
      <c r="C24" s="408"/>
      <c r="D24" s="408"/>
      <c r="E24" s="408"/>
      <c r="F24" s="409"/>
      <c r="G24" s="408"/>
      <c r="H24" s="408"/>
      <c r="I24" s="409"/>
    </row>
    <row r="25" spans="1:11" x14ac:dyDescent="0.2">
      <c r="A25" s="320"/>
      <c r="B25" s="410" t="s">
        <v>394</v>
      </c>
      <c r="C25" s="336" t="s">
        <v>404</v>
      </c>
      <c r="D25" s="326">
        <v>10885312</v>
      </c>
      <c r="E25" s="326">
        <v>1834727.45</v>
      </c>
      <c r="F25" s="326">
        <v>9050584.5500000007</v>
      </c>
      <c r="G25" s="337">
        <v>10600584</v>
      </c>
      <c r="H25" s="326">
        <v>1822314</v>
      </c>
      <c r="I25" s="326">
        <v>8778270</v>
      </c>
      <c r="J25" s="338"/>
    </row>
    <row r="26" spans="1:11" x14ac:dyDescent="0.2">
      <c r="A26" s="339"/>
      <c r="B26" s="411" t="s">
        <v>393</v>
      </c>
      <c r="C26" s="340" t="s">
        <v>405</v>
      </c>
      <c r="D26" s="329">
        <v>27000</v>
      </c>
      <c r="E26" s="329">
        <v>4050</v>
      </c>
      <c r="F26" s="329">
        <v>22950</v>
      </c>
      <c r="G26" s="329">
        <v>27000</v>
      </c>
      <c r="H26" s="329">
        <v>4050</v>
      </c>
      <c r="I26" s="329">
        <v>22950</v>
      </c>
    </row>
    <row r="27" spans="1:11" ht="35.25" customHeight="1" x14ac:dyDescent="0.2">
      <c r="A27" s="315" t="s">
        <v>406</v>
      </c>
      <c r="B27" s="341" t="s">
        <v>407</v>
      </c>
      <c r="C27" s="342"/>
      <c r="D27" s="73"/>
      <c r="E27" s="73"/>
      <c r="F27" s="343"/>
      <c r="G27" s="73"/>
      <c r="H27" s="73"/>
      <c r="I27" s="343"/>
    </row>
    <row r="28" spans="1:11" ht="12" customHeight="1" x14ac:dyDescent="0.2">
      <c r="A28" s="320"/>
      <c r="B28" s="344" t="s">
        <v>408</v>
      </c>
      <c r="C28" s="345"/>
      <c r="D28" s="323"/>
      <c r="E28" s="323"/>
      <c r="F28" s="324"/>
      <c r="G28" s="323"/>
      <c r="H28" s="323"/>
      <c r="I28" s="324"/>
    </row>
    <row r="29" spans="1:11" ht="12" customHeight="1" x14ac:dyDescent="0.2">
      <c r="A29" s="320"/>
      <c r="B29" s="412" t="s">
        <v>394</v>
      </c>
      <c r="C29" s="346" t="s">
        <v>409</v>
      </c>
      <c r="D29" s="323"/>
      <c r="E29" s="326"/>
      <c r="F29" s="324"/>
      <c r="G29" s="323"/>
      <c r="H29" s="326"/>
      <c r="I29" s="324"/>
    </row>
    <row r="30" spans="1:11" ht="12" customHeight="1" x14ac:dyDescent="0.2">
      <c r="A30" s="339"/>
      <c r="B30" s="405" t="s">
        <v>393</v>
      </c>
      <c r="C30" s="347" t="s">
        <v>410</v>
      </c>
      <c r="D30" s="348">
        <v>571520</v>
      </c>
      <c r="E30" s="329">
        <v>60160</v>
      </c>
      <c r="F30" s="349">
        <v>511360</v>
      </c>
      <c r="G30" s="331">
        <v>56015.689999999995</v>
      </c>
      <c r="H30" s="329">
        <v>5896.38</v>
      </c>
      <c r="I30" s="349">
        <v>50119.31</v>
      </c>
    </row>
    <row r="31" spans="1:11" ht="24.75" customHeight="1" x14ac:dyDescent="0.2">
      <c r="A31" s="315" t="s">
        <v>411</v>
      </c>
      <c r="B31" s="333" t="s">
        <v>412</v>
      </c>
      <c r="C31" s="350"/>
      <c r="D31" s="73"/>
      <c r="E31" s="73"/>
      <c r="F31" s="343"/>
      <c r="G31" s="73"/>
      <c r="H31" s="73"/>
      <c r="I31" s="343"/>
    </row>
    <row r="32" spans="1:11" ht="12" customHeight="1" x14ac:dyDescent="0.2">
      <c r="A32" s="320"/>
      <c r="B32" s="351" t="s">
        <v>413</v>
      </c>
      <c r="C32" s="352"/>
      <c r="D32" s="323"/>
      <c r="E32" s="323"/>
      <c r="F32" s="324"/>
      <c r="G32" s="323"/>
      <c r="H32" s="323"/>
      <c r="I32" s="324"/>
    </row>
    <row r="33" spans="1:9" ht="12" customHeight="1" x14ac:dyDescent="0.2">
      <c r="A33" s="320"/>
      <c r="B33" s="412" t="s">
        <v>394</v>
      </c>
      <c r="C33" s="346" t="s">
        <v>404</v>
      </c>
      <c r="D33" s="326"/>
      <c r="E33" s="326"/>
      <c r="F33" s="324"/>
      <c r="G33" s="323"/>
      <c r="H33" s="326"/>
      <c r="I33" s="324"/>
    </row>
    <row r="34" spans="1:9" ht="12" customHeight="1" x14ac:dyDescent="0.2">
      <c r="A34" s="327"/>
      <c r="B34" s="413" t="s">
        <v>393</v>
      </c>
      <c r="C34" s="353" t="s">
        <v>405</v>
      </c>
      <c r="D34" s="329">
        <v>691858.48</v>
      </c>
      <c r="E34" s="329"/>
      <c r="F34" s="349">
        <v>691858.48</v>
      </c>
      <c r="G34" s="331">
        <v>72909.48</v>
      </c>
      <c r="H34" s="329"/>
      <c r="I34" s="349">
        <v>72909.48</v>
      </c>
    </row>
    <row r="35" spans="1:9" ht="25.5" customHeight="1" x14ac:dyDescent="0.2">
      <c r="A35" s="315" t="s">
        <v>414</v>
      </c>
      <c r="B35" s="354" t="s">
        <v>415</v>
      </c>
      <c r="C35" s="342"/>
      <c r="D35" s="73"/>
      <c r="E35" s="73"/>
      <c r="F35" s="343"/>
      <c r="G35" s="73"/>
      <c r="H35" s="73"/>
      <c r="I35" s="343"/>
    </row>
    <row r="36" spans="1:9" ht="12" customHeight="1" x14ac:dyDescent="0.2">
      <c r="A36" s="355"/>
      <c r="B36" s="335" t="s">
        <v>416</v>
      </c>
      <c r="C36" s="345"/>
      <c r="D36" s="323"/>
      <c r="E36" s="323"/>
      <c r="F36" s="324"/>
      <c r="G36" s="323"/>
      <c r="H36" s="323"/>
      <c r="I36" s="324"/>
    </row>
    <row r="37" spans="1:9" ht="12" customHeight="1" x14ac:dyDescent="0.2">
      <c r="A37" s="355"/>
      <c r="B37" s="410" t="s">
        <v>394</v>
      </c>
      <c r="C37" s="336" t="s">
        <v>404</v>
      </c>
      <c r="D37" s="323"/>
      <c r="E37" s="326"/>
      <c r="F37" s="324"/>
      <c r="G37" s="323"/>
      <c r="H37" s="326"/>
      <c r="I37" s="324"/>
    </row>
    <row r="38" spans="1:9" ht="12" customHeight="1" x14ac:dyDescent="0.2">
      <c r="A38" s="356"/>
      <c r="B38" s="411" t="s">
        <v>393</v>
      </c>
      <c r="C38" s="340" t="s">
        <v>405</v>
      </c>
      <c r="D38" s="331">
        <v>50000</v>
      </c>
      <c r="E38" s="329"/>
      <c r="F38" s="349">
        <v>50000</v>
      </c>
      <c r="G38" s="329">
        <v>50000</v>
      </c>
      <c r="H38" s="329"/>
      <c r="I38" s="349">
        <v>50000</v>
      </c>
    </row>
    <row r="39" spans="1:9" ht="24.75" customHeight="1" x14ac:dyDescent="0.2">
      <c r="A39" s="332" t="s">
        <v>417</v>
      </c>
      <c r="B39" s="357" t="s">
        <v>418</v>
      </c>
      <c r="C39" s="358"/>
      <c r="D39" s="318"/>
      <c r="E39" s="318"/>
      <c r="F39" s="319"/>
      <c r="G39" s="318"/>
      <c r="H39" s="318"/>
      <c r="I39" s="319"/>
    </row>
    <row r="40" spans="1:9" ht="12" customHeight="1" x14ac:dyDescent="0.2">
      <c r="A40" s="355"/>
      <c r="B40" s="359" t="s">
        <v>416</v>
      </c>
      <c r="C40" s="345"/>
      <c r="D40" s="323"/>
      <c r="E40" s="323"/>
      <c r="F40" s="324"/>
      <c r="G40" s="323"/>
      <c r="H40" s="323"/>
      <c r="I40" s="324"/>
    </row>
    <row r="41" spans="1:9" ht="12" customHeight="1" x14ac:dyDescent="0.2">
      <c r="A41" s="355"/>
      <c r="B41" s="410" t="s">
        <v>394</v>
      </c>
      <c r="C41" s="336" t="s">
        <v>404</v>
      </c>
      <c r="D41" s="323"/>
      <c r="E41" s="326"/>
      <c r="F41" s="324"/>
      <c r="G41" s="323"/>
      <c r="H41" s="326"/>
      <c r="I41" s="324"/>
    </row>
    <row r="42" spans="1:9" ht="12" customHeight="1" x14ac:dyDescent="0.2">
      <c r="A42" s="360"/>
      <c r="B42" s="414" t="s">
        <v>393</v>
      </c>
      <c r="C42" s="361" t="s">
        <v>405</v>
      </c>
      <c r="D42" s="362">
        <v>50000</v>
      </c>
      <c r="E42" s="330"/>
      <c r="F42" s="363">
        <v>50000</v>
      </c>
      <c r="G42" s="362">
        <v>50000</v>
      </c>
      <c r="H42" s="330"/>
      <c r="I42" s="363">
        <v>50000</v>
      </c>
    </row>
    <row r="43" spans="1:9" ht="25.5" customHeight="1" x14ac:dyDescent="0.2">
      <c r="A43" s="315" t="s">
        <v>419</v>
      </c>
      <c r="B43" s="354" t="s">
        <v>420</v>
      </c>
      <c r="C43" s="342"/>
      <c r="D43" s="73"/>
      <c r="E43" s="73"/>
      <c r="F43" s="343"/>
      <c r="G43" s="73"/>
      <c r="H43" s="73"/>
      <c r="I43" s="343"/>
    </row>
    <row r="44" spans="1:9" ht="12" customHeight="1" x14ac:dyDescent="0.2">
      <c r="A44" s="355"/>
      <c r="B44" s="359" t="s">
        <v>421</v>
      </c>
      <c r="C44" s="364"/>
      <c r="D44" s="365"/>
      <c r="E44" s="365"/>
      <c r="F44" s="337"/>
      <c r="G44" s="365"/>
      <c r="H44" s="365"/>
      <c r="I44" s="337"/>
    </row>
    <row r="45" spans="1:9" ht="12" customHeight="1" x14ac:dyDescent="0.2">
      <c r="A45" s="355"/>
      <c r="B45" s="410" t="s">
        <v>394</v>
      </c>
      <c r="C45" s="336" t="s">
        <v>404</v>
      </c>
      <c r="D45" s="323"/>
      <c r="E45" s="326"/>
      <c r="F45" s="324"/>
      <c r="G45" s="323"/>
      <c r="H45" s="326"/>
      <c r="I45" s="324"/>
    </row>
    <row r="46" spans="1:9" ht="12" customHeight="1" x14ac:dyDescent="0.2">
      <c r="A46" s="356"/>
      <c r="B46" s="411" t="s">
        <v>393</v>
      </c>
      <c r="C46" s="340" t="s">
        <v>405</v>
      </c>
      <c r="D46" s="362">
        <v>50000</v>
      </c>
      <c r="E46" s="330"/>
      <c r="F46" s="363">
        <v>50000</v>
      </c>
      <c r="G46" s="362">
        <v>50000</v>
      </c>
      <c r="H46" s="330"/>
      <c r="I46" s="363">
        <v>50000</v>
      </c>
    </row>
    <row r="47" spans="1:9" ht="24" customHeight="1" x14ac:dyDescent="0.2">
      <c r="A47" s="315" t="s">
        <v>422</v>
      </c>
      <c r="B47" s="354" t="s">
        <v>423</v>
      </c>
      <c r="C47" s="342"/>
      <c r="D47" s="73"/>
      <c r="E47" s="73"/>
      <c r="F47" s="343"/>
      <c r="G47" s="73"/>
      <c r="H47" s="73"/>
      <c r="I47" s="343"/>
    </row>
    <row r="48" spans="1:9" ht="12" customHeight="1" x14ac:dyDescent="0.2">
      <c r="A48" s="355"/>
      <c r="B48" s="359" t="s">
        <v>421</v>
      </c>
      <c r="C48" s="345"/>
      <c r="D48" s="323"/>
      <c r="E48" s="323"/>
      <c r="F48" s="324"/>
      <c r="G48" s="323"/>
      <c r="H48" s="323"/>
      <c r="I48" s="324"/>
    </row>
    <row r="49" spans="1:9" ht="12" customHeight="1" x14ac:dyDescent="0.2">
      <c r="A49" s="355"/>
      <c r="B49" s="410" t="s">
        <v>394</v>
      </c>
      <c r="C49" s="336" t="s">
        <v>404</v>
      </c>
      <c r="D49" s="323"/>
      <c r="E49" s="326"/>
      <c r="F49" s="324"/>
      <c r="G49" s="323"/>
      <c r="H49" s="326"/>
      <c r="I49" s="324"/>
    </row>
    <row r="50" spans="1:9" ht="12" customHeight="1" x14ac:dyDescent="0.2">
      <c r="A50" s="360"/>
      <c r="B50" s="411" t="s">
        <v>393</v>
      </c>
      <c r="C50" s="340" t="s">
        <v>405</v>
      </c>
      <c r="D50" s="362">
        <v>50000</v>
      </c>
      <c r="E50" s="330"/>
      <c r="F50" s="363">
        <v>50000</v>
      </c>
      <c r="G50" s="362">
        <v>50000</v>
      </c>
      <c r="H50" s="330"/>
      <c r="I50" s="363">
        <v>50000</v>
      </c>
    </row>
    <row r="51" spans="1:9" ht="24" customHeight="1" x14ac:dyDescent="0.2">
      <c r="A51" s="315" t="s">
        <v>424</v>
      </c>
      <c r="B51" s="354" t="s">
        <v>425</v>
      </c>
      <c r="C51" s="342"/>
      <c r="D51" s="73"/>
      <c r="E51" s="73"/>
      <c r="F51" s="343"/>
      <c r="G51" s="73"/>
      <c r="H51" s="73"/>
      <c r="I51" s="343"/>
    </row>
    <row r="52" spans="1:9" ht="12" customHeight="1" x14ac:dyDescent="0.2">
      <c r="A52" s="355"/>
      <c r="B52" s="359" t="s">
        <v>426</v>
      </c>
      <c r="C52" s="345"/>
      <c r="D52" s="323"/>
      <c r="E52" s="323"/>
      <c r="F52" s="324"/>
      <c r="G52" s="323"/>
      <c r="H52" s="323"/>
      <c r="I52" s="324"/>
    </row>
    <row r="53" spans="1:9" ht="12" customHeight="1" x14ac:dyDescent="0.2">
      <c r="A53" s="355"/>
      <c r="B53" s="410" t="s">
        <v>394</v>
      </c>
      <c r="C53" s="336" t="s">
        <v>404</v>
      </c>
      <c r="D53" s="323"/>
      <c r="E53" s="326"/>
      <c r="F53" s="324"/>
      <c r="G53" s="323"/>
      <c r="H53" s="326"/>
      <c r="I53" s="324"/>
    </row>
    <row r="54" spans="1:9" ht="12" customHeight="1" x14ac:dyDescent="0.2">
      <c r="A54" s="356"/>
      <c r="B54" s="411" t="s">
        <v>393</v>
      </c>
      <c r="C54" s="340" t="s">
        <v>405</v>
      </c>
      <c r="D54" s="362">
        <v>48915</v>
      </c>
      <c r="E54" s="330"/>
      <c r="F54" s="363">
        <v>48915</v>
      </c>
      <c r="G54" s="362">
        <v>48915</v>
      </c>
      <c r="H54" s="330"/>
      <c r="I54" s="363">
        <v>48915</v>
      </c>
    </row>
    <row r="55" spans="1:9" ht="10.5" customHeight="1" x14ac:dyDescent="0.2">
      <c r="A55" s="72"/>
      <c r="C55" s="366"/>
      <c r="D55" s="73"/>
      <c r="E55" s="73"/>
      <c r="F55" s="73"/>
      <c r="G55" s="73"/>
      <c r="H55" s="73"/>
      <c r="I55" s="367"/>
    </row>
    <row r="56" spans="1:9" ht="11.1" customHeight="1" x14ac:dyDescent="0.2">
      <c r="A56" s="72"/>
      <c r="C56" s="366"/>
      <c r="D56" s="73"/>
      <c r="E56" s="73"/>
      <c r="F56" s="73"/>
      <c r="G56" s="73"/>
      <c r="H56" s="73"/>
      <c r="I56" s="367"/>
    </row>
    <row r="57" spans="1:9" ht="11.1" customHeight="1" x14ac:dyDescent="0.2">
      <c r="A57" s="72"/>
      <c r="C57" s="366"/>
      <c r="D57" s="73"/>
      <c r="E57" s="73"/>
      <c r="F57" s="73"/>
      <c r="G57" s="73"/>
      <c r="H57" s="73"/>
      <c r="I57" s="367"/>
    </row>
    <row r="58" spans="1:9" ht="11.1" customHeight="1" x14ac:dyDescent="0.2">
      <c r="A58" s="368"/>
      <c r="B58" s="369"/>
      <c r="C58" s="370"/>
      <c r="D58" s="371"/>
      <c r="E58" s="371"/>
      <c r="F58" s="371"/>
      <c r="G58" s="371"/>
      <c r="H58" s="371"/>
      <c r="I58" s="372"/>
    </row>
    <row r="59" spans="1:9" ht="15.75" customHeight="1" x14ac:dyDescent="0.2">
      <c r="A59" s="2" t="s">
        <v>427</v>
      </c>
      <c r="D59" s="71"/>
      <c r="E59" s="71"/>
      <c r="F59" s="71"/>
      <c r="G59" s="71"/>
      <c r="H59" s="71"/>
      <c r="I59" s="71"/>
    </row>
    <row r="60" spans="1:9" ht="11.1" customHeight="1" x14ac:dyDescent="0.2">
      <c r="A60" s="72"/>
      <c r="D60" s="71"/>
      <c r="E60" s="71"/>
      <c r="F60" s="71"/>
      <c r="G60" s="71"/>
      <c r="H60" s="71"/>
      <c r="I60" s="71"/>
    </row>
    <row r="61" spans="1:9" ht="11.1" customHeight="1" x14ac:dyDescent="0.2">
      <c r="A61" s="72"/>
      <c r="D61" s="71"/>
      <c r="E61" s="71"/>
      <c r="F61" s="71"/>
      <c r="G61" s="71"/>
      <c r="H61" s="71"/>
      <c r="I61" s="71"/>
    </row>
    <row r="62" spans="1:9" ht="11.1" customHeight="1" x14ac:dyDescent="0.2">
      <c r="A62" s="72"/>
      <c r="D62" s="71"/>
      <c r="E62" s="71"/>
      <c r="F62" s="71"/>
      <c r="G62" s="71"/>
      <c r="H62" s="71"/>
      <c r="I62" s="71"/>
    </row>
    <row r="63" spans="1:9" ht="11.1" customHeight="1" x14ac:dyDescent="0.2">
      <c r="A63" s="72"/>
      <c r="D63" s="71"/>
      <c r="E63" s="71"/>
      <c r="F63" s="71"/>
      <c r="G63" s="71"/>
      <c r="H63" s="71"/>
      <c r="I63" s="71"/>
    </row>
    <row r="64" spans="1:9" ht="11.1" customHeight="1" x14ac:dyDescent="0.2">
      <c r="A64" s="72"/>
      <c r="D64" s="71"/>
      <c r="E64" s="71"/>
      <c r="F64" s="71"/>
      <c r="G64" s="71"/>
      <c r="H64" s="71"/>
      <c r="I64" s="71"/>
    </row>
    <row r="65" spans="1:9" ht="11.1" customHeight="1" x14ac:dyDescent="0.2">
      <c r="A65" s="72"/>
      <c r="D65" s="71"/>
      <c r="E65" s="71"/>
      <c r="F65" s="71"/>
      <c r="G65" s="71"/>
      <c r="H65" s="71"/>
      <c r="I65" s="71"/>
    </row>
    <row r="66" spans="1:9" ht="11.1" customHeight="1" x14ac:dyDescent="0.2">
      <c r="A66" s="72"/>
      <c r="D66" s="71"/>
      <c r="E66" s="71"/>
      <c r="F66" s="71"/>
      <c r="G66" s="71"/>
      <c r="H66" s="71"/>
      <c r="I66" s="71"/>
    </row>
    <row r="67" spans="1:9" ht="11.1" customHeight="1" x14ac:dyDescent="0.2">
      <c r="A67" s="72"/>
      <c r="D67" s="71"/>
      <c r="E67" s="71"/>
      <c r="F67" s="71"/>
      <c r="G67" s="71"/>
      <c r="H67" s="71"/>
      <c r="I67" s="71"/>
    </row>
    <row r="68" spans="1:9" ht="11.1" customHeight="1" x14ac:dyDescent="0.2">
      <c r="A68" s="72"/>
      <c r="D68" s="71"/>
      <c r="E68" s="71"/>
      <c r="F68" s="71"/>
      <c r="G68" s="71"/>
      <c r="H68" s="71"/>
      <c r="I68" s="71"/>
    </row>
    <row r="69" spans="1:9" ht="11.1" customHeight="1" x14ac:dyDescent="0.2">
      <c r="A69" s="72"/>
      <c r="D69" s="71"/>
      <c r="E69" s="71"/>
      <c r="F69" s="71"/>
      <c r="G69" s="71"/>
      <c r="H69" s="71"/>
      <c r="I69" s="71"/>
    </row>
    <row r="70" spans="1:9" ht="11.1" customHeight="1" x14ac:dyDescent="0.2">
      <c r="A70" s="72"/>
      <c r="D70" s="71"/>
      <c r="E70" s="71"/>
      <c r="F70" s="71"/>
      <c r="G70" s="71"/>
      <c r="H70" s="71"/>
      <c r="I70" s="71"/>
    </row>
    <row r="71" spans="1:9" ht="11.1" customHeight="1" x14ac:dyDescent="0.2">
      <c r="A71" s="72"/>
      <c r="D71" s="71"/>
      <c r="E71" s="71"/>
      <c r="F71" s="71"/>
      <c r="G71" s="71"/>
      <c r="H71" s="71"/>
      <c r="I71" s="71"/>
    </row>
    <row r="72" spans="1:9" ht="11.1" customHeight="1" x14ac:dyDescent="0.2">
      <c r="A72" s="72"/>
      <c r="D72" s="71"/>
      <c r="E72" s="71"/>
      <c r="F72" s="71"/>
      <c r="G72" s="71"/>
      <c r="H72" s="71"/>
      <c r="I72" s="71"/>
    </row>
    <row r="73" spans="1:9" ht="11.1" customHeight="1" x14ac:dyDescent="0.2">
      <c r="A73" s="72"/>
      <c r="D73" s="71"/>
      <c r="E73" s="71"/>
      <c r="F73" s="71"/>
      <c r="G73" s="71"/>
      <c r="H73" s="71"/>
      <c r="I73" s="71"/>
    </row>
    <row r="74" spans="1:9" ht="11.1" customHeight="1" x14ac:dyDescent="0.2">
      <c r="A74" s="72"/>
      <c r="D74" s="71"/>
      <c r="E74" s="71"/>
      <c r="F74" s="71"/>
      <c r="G74" s="71"/>
      <c r="H74" s="71"/>
      <c r="I74" s="71"/>
    </row>
    <row r="75" spans="1:9" ht="12.75" customHeight="1" x14ac:dyDescent="0.2">
      <c r="D75" s="73"/>
      <c r="E75" s="73"/>
      <c r="F75" s="73"/>
      <c r="G75" s="73"/>
      <c r="H75" s="73"/>
      <c r="I75" s="73"/>
    </row>
    <row r="76" spans="1:9" ht="12.75" customHeight="1" x14ac:dyDescent="0.2"/>
  </sheetData>
  <pageMargins left="0.11811023622047245" right="0.11811023622047245" top="0.74803149606299213" bottom="0.74803149606299213" header="0.31496062992125984" footer="0.31496062992125984"/>
  <pageSetup paperSize="9" orientation="landscape" r:id="rId1"/>
  <headerFooter>
    <oddFooter>&amp;C&amp;"Arial,Pogrubiony"&amp;8&amp;P</oddFooter>
  </headerFooter>
  <rowBreaks count="1" manualBreakCount="1">
    <brk id="3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A7FB-9771-440B-A68E-3CDD0DF09E6C}">
  <dimension ref="A1:G155"/>
  <sheetViews>
    <sheetView zoomScale="120" zoomScaleNormal="120" workbookViewId="0"/>
  </sheetViews>
  <sheetFormatPr defaultColWidth="4" defaultRowHeight="15" x14ac:dyDescent="0.25"/>
  <cols>
    <col min="1" max="1" width="4" style="373"/>
    <col min="2" max="2" width="5.7109375" style="373" customWidth="1"/>
    <col min="3" max="3" width="8.42578125" style="373" customWidth="1"/>
    <col min="4" max="4" width="49.140625" style="373" customWidth="1"/>
    <col min="5" max="5" width="21.42578125" style="373" customWidth="1"/>
    <col min="6" max="6" width="9.140625" style="78" customWidth="1"/>
    <col min="7" max="7" width="12.28515625" style="177" customWidth="1"/>
    <col min="8" max="255" width="9.140625" style="373" customWidth="1"/>
    <col min="256" max="257" width="4" style="373"/>
    <col min="258" max="258" width="5.7109375" style="373" customWidth="1"/>
    <col min="259" max="259" width="8.42578125" style="373" customWidth="1"/>
    <col min="260" max="260" width="49.140625" style="373" customWidth="1"/>
    <col min="261" max="261" width="21.42578125" style="373" customWidth="1"/>
    <col min="262" max="262" width="9.140625" style="373" customWidth="1"/>
    <col min="263" max="263" width="12.28515625" style="373" customWidth="1"/>
    <col min="264" max="511" width="9.140625" style="373" customWidth="1"/>
    <col min="512" max="513" width="4" style="373"/>
    <col min="514" max="514" width="5.7109375" style="373" customWidth="1"/>
    <col min="515" max="515" width="8.42578125" style="373" customWidth="1"/>
    <col min="516" max="516" width="49.140625" style="373" customWidth="1"/>
    <col min="517" max="517" width="21.42578125" style="373" customWidth="1"/>
    <col min="518" max="518" width="9.140625" style="373" customWidth="1"/>
    <col min="519" max="519" width="12.28515625" style="373" customWidth="1"/>
    <col min="520" max="767" width="9.140625" style="373" customWidth="1"/>
    <col min="768" max="769" width="4" style="373"/>
    <col min="770" max="770" width="5.7109375" style="373" customWidth="1"/>
    <col min="771" max="771" width="8.42578125" style="373" customWidth="1"/>
    <col min="772" max="772" width="49.140625" style="373" customWidth="1"/>
    <col min="773" max="773" width="21.42578125" style="373" customWidth="1"/>
    <col min="774" max="774" width="9.140625" style="373" customWidth="1"/>
    <col min="775" max="775" width="12.28515625" style="373" customWidth="1"/>
    <col min="776" max="1023" width="9.140625" style="373" customWidth="1"/>
    <col min="1024" max="1025" width="4" style="373"/>
    <col min="1026" max="1026" width="5.7109375" style="373" customWidth="1"/>
    <col min="1027" max="1027" width="8.42578125" style="373" customWidth="1"/>
    <col min="1028" max="1028" width="49.140625" style="373" customWidth="1"/>
    <col min="1029" max="1029" width="21.42578125" style="373" customWidth="1"/>
    <col min="1030" max="1030" width="9.140625" style="373" customWidth="1"/>
    <col min="1031" max="1031" width="12.28515625" style="373" customWidth="1"/>
    <col min="1032" max="1279" width="9.140625" style="373" customWidth="1"/>
    <col min="1280" max="1281" width="4" style="373"/>
    <col min="1282" max="1282" width="5.7109375" style="373" customWidth="1"/>
    <col min="1283" max="1283" width="8.42578125" style="373" customWidth="1"/>
    <col min="1284" max="1284" width="49.140625" style="373" customWidth="1"/>
    <col min="1285" max="1285" width="21.42578125" style="373" customWidth="1"/>
    <col min="1286" max="1286" width="9.140625" style="373" customWidth="1"/>
    <col min="1287" max="1287" width="12.28515625" style="373" customWidth="1"/>
    <col min="1288" max="1535" width="9.140625" style="373" customWidth="1"/>
    <col min="1536" max="1537" width="4" style="373"/>
    <col min="1538" max="1538" width="5.7109375" style="373" customWidth="1"/>
    <col min="1539" max="1539" width="8.42578125" style="373" customWidth="1"/>
    <col min="1540" max="1540" width="49.140625" style="373" customWidth="1"/>
    <col min="1541" max="1541" width="21.42578125" style="373" customWidth="1"/>
    <col min="1542" max="1542" width="9.140625" style="373" customWidth="1"/>
    <col min="1543" max="1543" width="12.28515625" style="373" customWidth="1"/>
    <col min="1544" max="1791" width="9.140625" style="373" customWidth="1"/>
    <col min="1792" max="1793" width="4" style="373"/>
    <col min="1794" max="1794" width="5.7109375" style="373" customWidth="1"/>
    <col min="1795" max="1795" width="8.42578125" style="373" customWidth="1"/>
    <col min="1796" max="1796" width="49.140625" style="373" customWidth="1"/>
    <col min="1797" max="1797" width="21.42578125" style="373" customWidth="1"/>
    <col min="1798" max="1798" width="9.140625" style="373" customWidth="1"/>
    <col min="1799" max="1799" width="12.28515625" style="373" customWidth="1"/>
    <col min="1800" max="2047" width="9.140625" style="373" customWidth="1"/>
    <col min="2048" max="2049" width="4" style="373"/>
    <col min="2050" max="2050" width="5.7109375" style="373" customWidth="1"/>
    <col min="2051" max="2051" width="8.42578125" style="373" customWidth="1"/>
    <col min="2052" max="2052" width="49.140625" style="373" customWidth="1"/>
    <col min="2053" max="2053" width="21.42578125" style="373" customWidth="1"/>
    <col min="2054" max="2054" width="9.140625" style="373" customWidth="1"/>
    <col min="2055" max="2055" width="12.28515625" style="373" customWidth="1"/>
    <col min="2056" max="2303" width="9.140625" style="373" customWidth="1"/>
    <col min="2304" max="2305" width="4" style="373"/>
    <col min="2306" max="2306" width="5.7109375" style="373" customWidth="1"/>
    <col min="2307" max="2307" width="8.42578125" style="373" customWidth="1"/>
    <col min="2308" max="2308" width="49.140625" style="373" customWidth="1"/>
    <col min="2309" max="2309" width="21.42578125" style="373" customWidth="1"/>
    <col min="2310" max="2310" width="9.140625" style="373" customWidth="1"/>
    <col min="2311" max="2311" width="12.28515625" style="373" customWidth="1"/>
    <col min="2312" max="2559" width="9.140625" style="373" customWidth="1"/>
    <col min="2560" max="2561" width="4" style="373"/>
    <col min="2562" max="2562" width="5.7109375" style="373" customWidth="1"/>
    <col min="2563" max="2563" width="8.42578125" style="373" customWidth="1"/>
    <col min="2564" max="2564" width="49.140625" style="373" customWidth="1"/>
    <col min="2565" max="2565" width="21.42578125" style="373" customWidth="1"/>
    <col min="2566" max="2566" width="9.140625" style="373" customWidth="1"/>
    <col min="2567" max="2567" width="12.28515625" style="373" customWidth="1"/>
    <col min="2568" max="2815" width="9.140625" style="373" customWidth="1"/>
    <col min="2816" max="2817" width="4" style="373"/>
    <col min="2818" max="2818" width="5.7109375" style="373" customWidth="1"/>
    <col min="2819" max="2819" width="8.42578125" style="373" customWidth="1"/>
    <col min="2820" max="2820" width="49.140625" style="373" customWidth="1"/>
    <col min="2821" max="2821" width="21.42578125" style="373" customWidth="1"/>
    <col min="2822" max="2822" width="9.140625" style="373" customWidth="1"/>
    <col min="2823" max="2823" width="12.28515625" style="373" customWidth="1"/>
    <col min="2824" max="3071" width="9.140625" style="373" customWidth="1"/>
    <col min="3072" max="3073" width="4" style="373"/>
    <col min="3074" max="3074" width="5.7109375" style="373" customWidth="1"/>
    <col min="3075" max="3075" width="8.42578125" style="373" customWidth="1"/>
    <col min="3076" max="3076" width="49.140625" style="373" customWidth="1"/>
    <col min="3077" max="3077" width="21.42578125" style="373" customWidth="1"/>
    <col min="3078" max="3078" width="9.140625" style="373" customWidth="1"/>
    <col min="3079" max="3079" width="12.28515625" style="373" customWidth="1"/>
    <col min="3080" max="3327" width="9.140625" style="373" customWidth="1"/>
    <col min="3328" max="3329" width="4" style="373"/>
    <col min="3330" max="3330" width="5.7109375" style="373" customWidth="1"/>
    <col min="3331" max="3331" width="8.42578125" style="373" customWidth="1"/>
    <col min="3332" max="3332" width="49.140625" style="373" customWidth="1"/>
    <col min="3333" max="3333" width="21.42578125" style="373" customWidth="1"/>
    <col min="3334" max="3334" width="9.140625" style="373" customWidth="1"/>
    <col min="3335" max="3335" width="12.28515625" style="373" customWidth="1"/>
    <col min="3336" max="3583" width="9.140625" style="373" customWidth="1"/>
    <col min="3584" max="3585" width="4" style="373"/>
    <col min="3586" max="3586" width="5.7109375" style="373" customWidth="1"/>
    <col min="3587" max="3587" width="8.42578125" style="373" customWidth="1"/>
    <col min="3588" max="3588" width="49.140625" style="373" customWidth="1"/>
    <col min="3589" max="3589" width="21.42578125" style="373" customWidth="1"/>
    <col min="3590" max="3590" width="9.140625" style="373" customWidth="1"/>
    <col min="3591" max="3591" width="12.28515625" style="373" customWidth="1"/>
    <col min="3592" max="3839" width="9.140625" style="373" customWidth="1"/>
    <col min="3840" max="3841" width="4" style="373"/>
    <col min="3842" max="3842" width="5.7109375" style="373" customWidth="1"/>
    <col min="3843" max="3843" width="8.42578125" style="373" customWidth="1"/>
    <col min="3844" max="3844" width="49.140625" style="373" customWidth="1"/>
    <col min="3845" max="3845" width="21.42578125" style="373" customWidth="1"/>
    <col min="3846" max="3846" width="9.140625" style="373" customWidth="1"/>
    <col min="3847" max="3847" width="12.28515625" style="373" customWidth="1"/>
    <col min="3848" max="4095" width="9.140625" style="373" customWidth="1"/>
    <col min="4096" max="4097" width="4" style="373"/>
    <col min="4098" max="4098" width="5.7109375" style="373" customWidth="1"/>
    <col min="4099" max="4099" width="8.42578125" style="373" customWidth="1"/>
    <col min="4100" max="4100" width="49.140625" style="373" customWidth="1"/>
    <col min="4101" max="4101" width="21.42578125" style="373" customWidth="1"/>
    <col min="4102" max="4102" width="9.140625" style="373" customWidth="1"/>
    <col min="4103" max="4103" width="12.28515625" style="373" customWidth="1"/>
    <col min="4104" max="4351" width="9.140625" style="373" customWidth="1"/>
    <col min="4352" max="4353" width="4" style="373"/>
    <col min="4354" max="4354" width="5.7109375" style="373" customWidth="1"/>
    <col min="4355" max="4355" width="8.42578125" style="373" customWidth="1"/>
    <col min="4356" max="4356" width="49.140625" style="373" customWidth="1"/>
    <col min="4357" max="4357" width="21.42578125" style="373" customWidth="1"/>
    <col min="4358" max="4358" width="9.140625" style="373" customWidth="1"/>
    <col min="4359" max="4359" width="12.28515625" style="373" customWidth="1"/>
    <col min="4360" max="4607" width="9.140625" style="373" customWidth="1"/>
    <col min="4608" max="4609" width="4" style="373"/>
    <col min="4610" max="4610" width="5.7109375" style="373" customWidth="1"/>
    <col min="4611" max="4611" width="8.42578125" style="373" customWidth="1"/>
    <col min="4612" max="4612" width="49.140625" style="373" customWidth="1"/>
    <col min="4613" max="4613" width="21.42578125" style="373" customWidth="1"/>
    <col min="4614" max="4614" width="9.140625" style="373" customWidth="1"/>
    <col min="4615" max="4615" width="12.28515625" style="373" customWidth="1"/>
    <col min="4616" max="4863" width="9.140625" style="373" customWidth="1"/>
    <col min="4864" max="4865" width="4" style="373"/>
    <col min="4866" max="4866" width="5.7109375" style="373" customWidth="1"/>
    <col min="4867" max="4867" width="8.42578125" style="373" customWidth="1"/>
    <col min="4868" max="4868" width="49.140625" style="373" customWidth="1"/>
    <col min="4869" max="4869" width="21.42578125" style="373" customWidth="1"/>
    <col min="4870" max="4870" width="9.140625" style="373" customWidth="1"/>
    <col min="4871" max="4871" width="12.28515625" style="373" customWidth="1"/>
    <col min="4872" max="5119" width="9.140625" style="373" customWidth="1"/>
    <col min="5120" max="5121" width="4" style="373"/>
    <col min="5122" max="5122" width="5.7109375" style="373" customWidth="1"/>
    <col min="5123" max="5123" width="8.42578125" style="373" customWidth="1"/>
    <col min="5124" max="5124" width="49.140625" style="373" customWidth="1"/>
    <col min="5125" max="5125" width="21.42578125" style="373" customWidth="1"/>
    <col min="5126" max="5126" width="9.140625" style="373" customWidth="1"/>
    <col min="5127" max="5127" width="12.28515625" style="373" customWidth="1"/>
    <col min="5128" max="5375" width="9.140625" style="373" customWidth="1"/>
    <col min="5376" max="5377" width="4" style="373"/>
    <col min="5378" max="5378" width="5.7109375" style="373" customWidth="1"/>
    <col min="5379" max="5379" width="8.42578125" style="373" customWidth="1"/>
    <col min="5380" max="5380" width="49.140625" style="373" customWidth="1"/>
    <col min="5381" max="5381" width="21.42578125" style="373" customWidth="1"/>
    <col min="5382" max="5382" width="9.140625" style="373" customWidth="1"/>
    <col min="5383" max="5383" width="12.28515625" style="373" customWidth="1"/>
    <col min="5384" max="5631" width="9.140625" style="373" customWidth="1"/>
    <col min="5632" max="5633" width="4" style="373"/>
    <col min="5634" max="5634" width="5.7109375" style="373" customWidth="1"/>
    <col min="5635" max="5635" width="8.42578125" style="373" customWidth="1"/>
    <col min="5636" max="5636" width="49.140625" style="373" customWidth="1"/>
    <col min="5637" max="5637" width="21.42578125" style="373" customWidth="1"/>
    <col min="5638" max="5638" width="9.140625" style="373" customWidth="1"/>
    <col min="5639" max="5639" width="12.28515625" style="373" customWidth="1"/>
    <col min="5640" max="5887" width="9.140625" style="373" customWidth="1"/>
    <col min="5888" max="5889" width="4" style="373"/>
    <col min="5890" max="5890" width="5.7109375" style="373" customWidth="1"/>
    <col min="5891" max="5891" width="8.42578125" style="373" customWidth="1"/>
    <col min="5892" max="5892" width="49.140625" style="373" customWidth="1"/>
    <col min="5893" max="5893" width="21.42578125" style="373" customWidth="1"/>
    <col min="5894" max="5894" width="9.140625" style="373" customWidth="1"/>
    <col min="5895" max="5895" width="12.28515625" style="373" customWidth="1"/>
    <col min="5896" max="6143" width="9.140625" style="373" customWidth="1"/>
    <col min="6144" max="6145" width="4" style="373"/>
    <col min="6146" max="6146" width="5.7109375" style="373" customWidth="1"/>
    <col min="6147" max="6147" width="8.42578125" style="373" customWidth="1"/>
    <col min="6148" max="6148" width="49.140625" style="373" customWidth="1"/>
    <col min="6149" max="6149" width="21.42578125" style="373" customWidth="1"/>
    <col min="6150" max="6150" width="9.140625" style="373" customWidth="1"/>
    <col min="6151" max="6151" width="12.28515625" style="373" customWidth="1"/>
    <col min="6152" max="6399" width="9.140625" style="373" customWidth="1"/>
    <col min="6400" max="6401" width="4" style="373"/>
    <col min="6402" max="6402" width="5.7109375" style="373" customWidth="1"/>
    <col min="6403" max="6403" width="8.42578125" style="373" customWidth="1"/>
    <col min="6404" max="6404" width="49.140625" style="373" customWidth="1"/>
    <col min="6405" max="6405" width="21.42578125" style="373" customWidth="1"/>
    <col min="6406" max="6406" width="9.140625" style="373" customWidth="1"/>
    <col min="6407" max="6407" width="12.28515625" style="373" customWidth="1"/>
    <col min="6408" max="6655" width="9.140625" style="373" customWidth="1"/>
    <col min="6656" max="6657" width="4" style="373"/>
    <col min="6658" max="6658" width="5.7109375" style="373" customWidth="1"/>
    <col min="6659" max="6659" width="8.42578125" style="373" customWidth="1"/>
    <col min="6660" max="6660" width="49.140625" style="373" customWidth="1"/>
    <col min="6661" max="6661" width="21.42578125" style="373" customWidth="1"/>
    <col min="6662" max="6662" width="9.140625" style="373" customWidth="1"/>
    <col min="6663" max="6663" width="12.28515625" style="373" customWidth="1"/>
    <col min="6664" max="6911" width="9.140625" style="373" customWidth="1"/>
    <col min="6912" max="6913" width="4" style="373"/>
    <col min="6914" max="6914" width="5.7109375" style="373" customWidth="1"/>
    <col min="6915" max="6915" width="8.42578125" style="373" customWidth="1"/>
    <col min="6916" max="6916" width="49.140625" style="373" customWidth="1"/>
    <col min="6917" max="6917" width="21.42578125" style="373" customWidth="1"/>
    <col min="6918" max="6918" width="9.140625" style="373" customWidth="1"/>
    <col min="6919" max="6919" width="12.28515625" style="373" customWidth="1"/>
    <col min="6920" max="7167" width="9.140625" style="373" customWidth="1"/>
    <col min="7168" max="7169" width="4" style="373"/>
    <col min="7170" max="7170" width="5.7109375" style="373" customWidth="1"/>
    <col min="7171" max="7171" width="8.42578125" style="373" customWidth="1"/>
    <col min="7172" max="7172" width="49.140625" style="373" customWidth="1"/>
    <col min="7173" max="7173" width="21.42578125" style="373" customWidth="1"/>
    <col min="7174" max="7174" width="9.140625" style="373" customWidth="1"/>
    <col min="7175" max="7175" width="12.28515625" style="373" customWidth="1"/>
    <col min="7176" max="7423" width="9.140625" style="373" customWidth="1"/>
    <col min="7424" max="7425" width="4" style="373"/>
    <col min="7426" max="7426" width="5.7109375" style="373" customWidth="1"/>
    <col min="7427" max="7427" width="8.42578125" style="373" customWidth="1"/>
    <col min="7428" max="7428" width="49.140625" style="373" customWidth="1"/>
    <col min="7429" max="7429" width="21.42578125" style="373" customWidth="1"/>
    <col min="7430" max="7430" width="9.140625" style="373" customWidth="1"/>
    <col min="7431" max="7431" width="12.28515625" style="373" customWidth="1"/>
    <col min="7432" max="7679" width="9.140625" style="373" customWidth="1"/>
    <col min="7680" max="7681" width="4" style="373"/>
    <col min="7682" max="7682" width="5.7109375" style="373" customWidth="1"/>
    <col min="7683" max="7683" width="8.42578125" style="373" customWidth="1"/>
    <col min="7684" max="7684" width="49.140625" style="373" customWidth="1"/>
    <col min="7685" max="7685" width="21.42578125" style="373" customWidth="1"/>
    <col min="7686" max="7686" width="9.140625" style="373" customWidth="1"/>
    <col min="7687" max="7687" width="12.28515625" style="373" customWidth="1"/>
    <col min="7688" max="7935" width="9.140625" style="373" customWidth="1"/>
    <col min="7936" max="7937" width="4" style="373"/>
    <col min="7938" max="7938" width="5.7109375" style="373" customWidth="1"/>
    <col min="7939" max="7939" width="8.42578125" style="373" customWidth="1"/>
    <col min="7940" max="7940" width="49.140625" style="373" customWidth="1"/>
    <col min="7941" max="7941" width="21.42578125" style="373" customWidth="1"/>
    <col min="7942" max="7942" width="9.140625" style="373" customWidth="1"/>
    <col min="7943" max="7943" width="12.28515625" style="373" customWidth="1"/>
    <col min="7944" max="8191" width="9.140625" style="373" customWidth="1"/>
    <col min="8192" max="8193" width="4" style="373"/>
    <col min="8194" max="8194" width="5.7109375" style="373" customWidth="1"/>
    <col min="8195" max="8195" width="8.42578125" style="373" customWidth="1"/>
    <col min="8196" max="8196" width="49.140625" style="373" customWidth="1"/>
    <col min="8197" max="8197" width="21.42578125" style="373" customWidth="1"/>
    <col min="8198" max="8198" width="9.140625" style="373" customWidth="1"/>
    <col min="8199" max="8199" width="12.28515625" style="373" customWidth="1"/>
    <col min="8200" max="8447" width="9.140625" style="373" customWidth="1"/>
    <col min="8448" max="8449" width="4" style="373"/>
    <col min="8450" max="8450" width="5.7109375" style="373" customWidth="1"/>
    <col min="8451" max="8451" width="8.42578125" style="373" customWidth="1"/>
    <col min="8452" max="8452" width="49.140625" style="373" customWidth="1"/>
    <col min="8453" max="8453" width="21.42578125" style="373" customWidth="1"/>
    <col min="8454" max="8454" width="9.140625" style="373" customWidth="1"/>
    <col min="8455" max="8455" width="12.28515625" style="373" customWidth="1"/>
    <col min="8456" max="8703" width="9.140625" style="373" customWidth="1"/>
    <col min="8704" max="8705" width="4" style="373"/>
    <col min="8706" max="8706" width="5.7109375" style="373" customWidth="1"/>
    <col min="8707" max="8707" width="8.42578125" style="373" customWidth="1"/>
    <col min="8708" max="8708" width="49.140625" style="373" customWidth="1"/>
    <col min="8709" max="8709" width="21.42578125" style="373" customWidth="1"/>
    <col min="8710" max="8710" width="9.140625" style="373" customWidth="1"/>
    <col min="8711" max="8711" width="12.28515625" style="373" customWidth="1"/>
    <col min="8712" max="8959" width="9.140625" style="373" customWidth="1"/>
    <col min="8960" max="8961" width="4" style="373"/>
    <col min="8962" max="8962" width="5.7109375" style="373" customWidth="1"/>
    <col min="8963" max="8963" width="8.42578125" style="373" customWidth="1"/>
    <col min="8964" max="8964" width="49.140625" style="373" customWidth="1"/>
    <col min="8965" max="8965" width="21.42578125" style="373" customWidth="1"/>
    <col min="8966" max="8966" width="9.140625" style="373" customWidth="1"/>
    <col min="8967" max="8967" width="12.28515625" style="373" customWidth="1"/>
    <col min="8968" max="9215" width="9.140625" style="373" customWidth="1"/>
    <col min="9216" max="9217" width="4" style="373"/>
    <col min="9218" max="9218" width="5.7109375" style="373" customWidth="1"/>
    <col min="9219" max="9219" width="8.42578125" style="373" customWidth="1"/>
    <col min="9220" max="9220" width="49.140625" style="373" customWidth="1"/>
    <col min="9221" max="9221" width="21.42578125" style="373" customWidth="1"/>
    <col min="9222" max="9222" width="9.140625" style="373" customWidth="1"/>
    <col min="9223" max="9223" width="12.28515625" style="373" customWidth="1"/>
    <col min="9224" max="9471" width="9.140625" style="373" customWidth="1"/>
    <col min="9472" max="9473" width="4" style="373"/>
    <col min="9474" max="9474" width="5.7109375" style="373" customWidth="1"/>
    <col min="9475" max="9475" width="8.42578125" style="373" customWidth="1"/>
    <col min="9476" max="9476" width="49.140625" style="373" customWidth="1"/>
    <col min="9477" max="9477" width="21.42578125" style="373" customWidth="1"/>
    <col min="9478" max="9478" width="9.140625" style="373" customWidth="1"/>
    <col min="9479" max="9479" width="12.28515625" style="373" customWidth="1"/>
    <col min="9480" max="9727" width="9.140625" style="373" customWidth="1"/>
    <col min="9728" max="9729" width="4" style="373"/>
    <col min="9730" max="9730" width="5.7109375" style="373" customWidth="1"/>
    <col min="9731" max="9731" width="8.42578125" style="373" customWidth="1"/>
    <col min="9732" max="9732" width="49.140625" style="373" customWidth="1"/>
    <col min="9733" max="9733" width="21.42578125" style="373" customWidth="1"/>
    <col min="9734" max="9734" width="9.140625" style="373" customWidth="1"/>
    <col min="9735" max="9735" width="12.28515625" style="373" customWidth="1"/>
    <col min="9736" max="9983" width="9.140625" style="373" customWidth="1"/>
    <col min="9984" max="9985" width="4" style="373"/>
    <col min="9986" max="9986" width="5.7109375" style="373" customWidth="1"/>
    <col min="9987" max="9987" width="8.42578125" style="373" customWidth="1"/>
    <col min="9988" max="9988" width="49.140625" style="373" customWidth="1"/>
    <col min="9989" max="9989" width="21.42578125" style="373" customWidth="1"/>
    <col min="9990" max="9990" width="9.140625" style="373" customWidth="1"/>
    <col min="9991" max="9991" width="12.28515625" style="373" customWidth="1"/>
    <col min="9992" max="10239" width="9.140625" style="373" customWidth="1"/>
    <col min="10240" max="10241" width="4" style="373"/>
    <col min="10242" max="10242" width="5.7109375" style="373" customWidth="1"/>
    <col min="10243" max="10243" width="8.42578125" style="373" customWidth="1"/>
    <col min="10244" max="10244" width="49.140625" style="373" customWidth="1"/>
    <col min="10245" max="10245" width="21.42578125" style="373" customWidth="1"/>
    <col min="10246" max="10246" width="9.140625" style="373" customWidth="1"/>
    <col min="10247" max="10247" width="12.28515625" style="373" customWidth="1"/>
    <col min="10248" max="10495" width="9.140625" style="373" customWidth="1"/>
    <col min="10496" max="10497" width="4" style="373"/>
    <col min="10498" max="10498" width="5.7109375" style="373" customWidth="1"/>
    <col min="10499" max="10499" width="8.42578125" style="373" customWidth="1"/>
    <col min="10500" max="10500" width="49.140625" style="373" customWidth="1"/>
    <col min="10501" max="10501" width="21.42578125" style="373" customWidth="1"/>
    <col min="10502" max="10502" width="9.140625" style="373" customWidth="1"/>
    <col min="10503" max="10503" width="12.28515625" style="373" customWidth="1"/>
    <col min="10504" max="10751" width="9.140625" style="373" customWidth="1"/>
    <col min="10752" max="10753" width="4" style="373"/>
    <col min="10754" max="10754" width="5.7109375" style="373" customWidth="1"/>
    <col min="10755" max="10755" width="8.42578125" style="373" customWidth="1"/>
    <col min="10756" max="10756" width="49.140625" style="373" customWidth="1"/>
    <col min="10757" max="10757" width="21.42578125" style="373" customWidth="1"/>
    <col min="10758" max="10758" width="9.140625" style="373" customWidth="1"/>
    <col min="10759" max="10759" width="12.28515625" style="373" customWidth="1"/>
    <col min="10760" max="11007" width="9.140625" style="373" customWidth="1"/>
    <col min="11008" max="11009" width="4" style="373"/>
    <col min="11010" max="11010" width="5.7109375" style="373" customWidth="1"/>
    <col min="11011" max="11011" width="8.42578125" style="373" customWidth="1"/>
    <col min="11012" max="11012" width="49.140625" style="373" customWidth="1"/>
    <col min="11013" max="11013" width="21.42578125" style="373" customWidth="1"/>
    <col min="11014" max="11014" width="9.140625" style="373" customWidth="1"/>
    <col min="11015" max="11015" width="12.28515625" style="373" customWidth="1"/>
    <col min="11016" max="11263" width="9.140625" style="373" customWidth="1"/>
    <col min="11264" max="11265" width="4" style="373"/>
    <col min="11266" max="11266" width="5.7109375" style="373" customWidth="1"/>
    <col min="11267" max="11267" width="8.42578125" style="373" customWidth="1"/>
    <col min="11268" max="11268" width="49.140625" style="373" customWidth="1"/>
    <col min="11269" max="11269" width="21.42578125" style="373" customWidth="1"/>
    <col min="11270" max="11270" width="9.140625" style="373" customWidth="1"/>
    <col min="11271" max="11271" width="12.28515625" style="373" customWidth="1"/>
    <col min="11272" max="11519" width="9.140625" style="373" customWidth="1"/>
    <col min="11520" max="11521" width="4" style="373"/>
    <col min="11522" max="11522" width="5.7109375" style="373" customWidth="1"/>
    <col min="11523" max="11523" width="8.42578125" style="373" customWidth="1"/>
    <col min="11524" max="11524" width="49.140625" style="373" customWidth="1"/>
    <col min="11525" max="11525" width="21.42578125" style="373" customWidth="1"/>
    <col min="11526" max="11526" width="9.140625" style="373" customWidth="1"/>
    <col min="11527" max="11527" width="12.28515625" style="373" customWidth="1"/>
    <col min="11528" max="11775" width="9.140625" style="373" customWidth="1"/>
    <col min="11776" max="11777" width="4" style="373"/>
    <col min="11778" max="11778" width="5.7109375" style="373" customWidth="1"/>
    <col min="11779" max="11779" width="8.42578125" style="373" customWidth="1"/>
    <col min="11780" max="11780" width="49.140625" style="373" customWidth="1"/>
    <col min="11781" max="11781" width="21.42578125" style="373" customWidth="1"/>
    <col min="11782" max="11782" width="9.140625" style="373" customWidth="1"/>
    <col min="11783" max="11783" width="12.28515625" style="373" customWidth="1"/>
    <col min="11784" max="12031" width="9.140625" style="373" customWidth="1"/>
    <col min="12032" max="12033" width="4" style="373"/>
    <col min="12034" max="12034" width="5.7109375" style="373" customWidth="1"/>
    <col min="12035" max="12035" width="8.42578125" style="373" customWidth="1"/>
    <col min="12036" max="12036" width="49.140625" style="373" customWidth="1"/>
    <col min="12037" max="12037" width="21.42578125" style="373" customWidth="1"/>
    <col min="12038" max="12038" width="9.140625" style="373" customWidth="1"/>
    <col min="12039" max="12039" width="12.28515625" style="373" customWidth="1"/>
    <col min="12040" max="12287" width="9.140625" style="373" customWidth="1"/>
    <col min="12288" max="12289" width="4" style="373"/>
    <col min="12290" max="12290" width="5.7109375" style="373" customWidth="1"/>
    <col min="12291" max="12291" width="8.42578125" style="373" customWidth="1"/>
    <col min="12292" max="12292" width="49.140625" style="373" customWidth="1"/>
    <col min="12293" max="12293" width="21.42578125" style="373" customWidth="1"/>
    <col min="12294" max="12294" width="9.140625" style="373" customWidth="1"/>
    <col min="12295" max="12295" width="12.28515625" style="373" customWidth="1"/>
    <col min="12296" max="12543" width="9.140625" style="373" customWidth="1"/>
    <col min="12544" max="12545" width="4" style="373"/>
    <col min="12546" max="12546" width="5.7109375" style="373" customWidth="1"/>
    <col min="12547" max="12547" width="8.42578125" style="373" customWidth="1"/>
    <col min="12548" max="12548" width="49.140625" style="373" customWidth="1"/>
    <col min="12549" max="12549" width="21.42578125" style="373" customWidth="1"/>
    <col min="12550" max="12550" width="9.140625" style="373" customWidth="1"/>
    <col min="12551" max="12551" width="12.28515625" style="373" customWidth="1"/>
    <col min="12552" max="12799" width="9.140625" style="373" customWidth="1"/>
    <col min="12800" max="12801" width="4" style="373"/>
    <col min="12802" max="12802" width="5.7109375" style="373" customWidth="1"/>
    <col min="12803" max="12803" width="8.42578125" style="373" customWidth="1"/>
    <col min="12804" max="12804" width="49.140625" style="373" customWidth="1"/>
    <col min="12805" max="12805" width="21.42578125" style="373" customWidth="1"/>
    <col min="12806" max="12806" width="9.140625" style="373" customWidth="1"/>
    <col min="12807" max="12807" width="12.28515625" style="373" customWidth="1"/>
    <col min="12808" max="13055" width="9.140625" style="373" customWidth="1"/>
    <col min="13056" max="13057" width="4" style="373"/>
    <col min="13058" max="13058" width="5.7109375" style="373" customWidth="1"/>
    <col min="13059" max="13059" width="8.42578125" style="373" customWidth="1"/>
    <col min="13060" max="13060" width="49.140625" style="373" customWidth="1"/>
    <col min="13061" max="13061" width="21.42578125" style="373" customWidth="1"/>
    <col min="13062" max="13062" width="9.140625" style="373" customWidth="1"/>
    <col min="13063" max="13063" width="12.28515625" style="373" customWidth="1"/>
    <col min="13064" max="13311" width="9.140625" style="373" customWidth="1"/>
    <col min="13312" max="13313" width="4" style="373"/>
    <col min="13314" max="13314" width="5.7109375" style="373" customWidth="1"/>
    <col min="13315" max="13315" width="8.42578125" style="373" customWidth="1"/>
    <col min="13316" max="13316" width="49.140625" style="373" customWidth="1"/>
    <col min="13317" max="13317" width="21.42578125" style="373" customWidth="1"/>
    <col min="13318" max="13318" width="9.140625" style="373" customWidth="1"/>
    <col min="13319" max="13319" width="12.28515625" style="373" customWidth="1"/>
    <col min="13320" max="13567" width="9.140625" style="373" customWidth="1"/>
    <col min="13568" max="13569" width="4" style="373"/>
    <col min="13570" max="13570" width="5.7109375" style="373" customWidth="1"/>
    <col min="13571" max="13571" width="8.42578125" style="373" customWidth="1"/>
    <col min="13572" max="13572" width="49.140625" style="373" customWidth="1"/>
    <col min="13573" max="13573" width="21.42578125" style="373" customWidth="1"/>
    <col min="13574" max="13574" width="9.140625" style="373" customWidth="1"/>
    <col min="13575" max="13575" width="12.28515625" style="373" customWidth="1"/>
    <col min="13576" max="13823" width="9.140625" style="373" customWidth="1"/>
    <col min="13824" max="13825" width="4" style="373"/>
    <col min="13826" max="13826" width="5.7109375" style="373" customWidth="1"/>
    <col min="13827" max="13827" width="8.42578125" style="373" customWidth="1"/>
    <col min="13828" max="13828" width="49.140625" style="373" customWidth="1"/>
    <col min="13829" max="13829" width="21.42578125" style="373" customWidth="1"/>
    <col min="13830" max="13830" width="9.140625" style="373" customWidth="1"/>
    <col min="13831" max="13831" width="12.28515625" style="373" customWidth="1"/>
    <col min="13832" max="14079" width="9.140625" style="373" customWidth="1"/>
    <col min="14080" max="14081" width="4" style="373"/>
    <col min="14082" max="14082" width="5.7109375" style="373" customWidth="1"/>
    <col min="14083" max="14083" width="8.42578125" style="373" customWidth="1"/>
    <col min="14084" max="14084" width="49.140625" style="373" customWidth="1"/>
    <col min="14085" max="14085" width="21.42578125" style="373" customWidth="1"/>
    <col min="14086" max="14086" width="9.140625" style="373" customWidth="1"/>
    <col min="14087" max="14087" width="12.28515625" style="373" customWidth="1"/>
    <col min="14088" max="14335" width="9.140625" style="373" customWidth="1"/>
    <col min="14336" max="14337" width="4" style="373"/>
    <col min="14338" max="14338" width="5.7109375" style="373" customWidth="1"/>
    <col min="14339" max="14339" width="8.42578125" style="373" customWidth="1"/>
    <col min="14340" max="14340" width="49.140625" style="373" customWidth="1"/>
    <col min="14341" max="14341" width="21.42578125" style="373" customWidth="1"/>
    <col min="14342" max="14342" width="9.140625" style="373" customWidth="1"/>
    <col min="14343" max="14343" width="12.28515625" style="373" customWidth="1"/>
    <col min="14344" max="14591" width="9.140625" style="373" customWidth="1"/>
    <col min="14592" max="14593" width="4" style="373"/>
    <col min="14594" max="14594" width="5.7109375" style="373" customWidth="1"/>
    <col min="14595" max="14595" width="8.42578125" style="373" customWidth="1"/>
    <col min="14596" max="14596" width="49.140625" style="373" customWidth="1"/>
    <col min="14597" max="14597" width="21.42578125" style="373" customWidth="1"/>
    <col min="14598" max="14598" width="9.140625" style="373" customWidth="1"/>
    <col min="14599" max="14599" width="12.28515625" style="373" customWidth="1"/>
    <col min="14600" max="14847" width="9.140625" style="373" customWidth="1"/>
    <col min="14848" max="14849" width="4" style="373"/>
    <col min="14850" max="14850" width="5.7109375" style="373" customWidth="1"/>
    <col min="14851" max="14851" width="8.42578125" style="373" customWidth="1"/>
    <col min="14852" max="14852" width="49.140625" style="373" customWidth="1"/>
    <col min="14853" max="14853" width="21.42578125" style="373" customWidth="1"/>
    <col min="14854" max="14854" width="9.140625" style="373" customWidth="1"/>
    <col min="14855" max="14855" width="12.28515625" style="373" customWidth="1"/>
    <col min="14856" max="15103" width="9.140625" style="373" customWidth="1"/>
    <col min="15104" max="15105" width="4" style="373"/>
    <col min="15106" max="15106" width="5.7109375" style="373" customWidth="1"/>
    <col min="15107" max="15107" width="8.42578125" style="373" customWidth="1"/>
    <col min="15108" max="15108" width="49.140625" style="373" customWidth="1"/>
    <col min="15109" max="15109" width="21.42578125" style="373" customWidth="1"/>
    <col min="15110" max="15110" width="9.140625" style="373" customWidth="1"/>
    <col min="15111" max="15111" width="12.28515625" style="373" customWidth="1"/>
    <col min="15112" max="15359" width="9.140625" style="373" customWidth="1"/>
    <col min="15360" max="15361" width="4" style="373"/>
    <col min="15362" max="15362" width="5.7109375" style="373" customWidth="1"/>
    <col min="15363" max="15363" width="8.42578125" style="373" customWidth="1"/>
    <col min="15364" max="15364" width="49.140625" style="373" customWidth="1"/>
    <col min="15365" max="15365" width="21.42578125" style="373" customWidth="1"/>
    <col min="15366" max="15366" width="9.140625" style="373" customWidth="1"/>
    <col min="15367" max="15367" width="12.28515625" style="373" customWidth="1"/>
    <col min="15368" max="15615" width="9.140625" style="373" customWidth="1"/>
    <col min="15616" max="15617" width="4" style="373"/>
    <col min="15618" max="15618" width="5.7109375" style="373" customWidth="1"/>
    <col min="15619" max="15619" width="8.42578125" style="373" customWidth="1"/>
    <col min="15620" max="15620" width="49.140625" style="373" customWidth="1"/>
    <col min="15621" max="15621" width="21.42578125" style="373" customWidth="1"/>
    <col min="15622" max="15622" width="9.140625" style="373" customWidth="1"/>
    <col min="15623" max="15623" width="12.28515625" style="373" customWidth="1"/>
    <col min="15624" max="15871" width="9.140625" style="373" customWidth="1"/>
    <col min="15872" max="15873" width="4" style="373"/>
    <col min="15874" max="15874" width="5.7109375" style="373" customWidth="1"/>
    <col min="15875" max="15875" width="8.42578125" style="373" customWidth="1"/>
    <col min="15876" max="15876" width="49.140625" style="373" customWidth="1"/>
    <col min="15877" max="15877" width="21.42578125" style="373" customWidth="1"/>
    <col min="15878" max="15878" width="9.140625" style="373" customWidth="1"/>
    <col min="15879" max="15879" width="12.28515625" style="373" customWidth="1"/>
    <col min="15880" max="16127" width="9.140625" style="373" customWidth="1"/>
    <col min="16128" max="16129" width="4" style="373"/>
    <col min="16130" max="16130" width="5.7109375" style="373" customWidth="1"/>
    <col min="16131" max="16131" width="8.42578125" style="373" customWidth="1"/>
    <col min="16132" max="16132" width="49.140625" style="373" customWidth="1"/>
    <col min="16133" max="16133" width="21.42578125" style="373" customWidth="1"/>
    <col min="16134" max="16134" width="9.140625" style="373" customWidth="1"/>
    <col min="16135" max="16135" width="12.28515625" style="373" customWidth="1"/>
    <col min="16136" max="16383" width="9.140625" style="373" customWidth="1"/>
    <col min="16384" max="16384" width="4" style="373"/>
  </cols>
  <sheetData>
    <row r="1" spans="1:7" x14ac:dyDescent="0.25">
      <c r="A1" s="78"/>
      <c r="D1" s="1"/>
      <c r="E1" s="4" t="s">
        <v>59</v>
      </c>
    </row>
    <row r="2" spans="1:7" x14ac:dyDescent="0.25">
      <c r="D2" s="1"/>
      <c r="E2" s="4" t="s">
        <v>336</v>
      </c>
    </row>
    <row r="3" spans="1:7" x14ac:dyDescent="0.25">
      <c r="D3" s="1"/>
      <c r="E3" s="4" t="s">
        <v>30</v>
      </c>
    </row>
    <row r="4" spans="1:7" x14ac:dyDescent="0.25">
      <c r="D4" s="1"/>
      <c r="E4" s="4" t="s">
        <v>337</v>
      </c>
    </row>
    <row r="5" spans="1:7" x14ac:dyDescent="0.25">
      <c r="D5" s="4"/>
      <c r="E5" s="78"/>
    </row>
    <row r="6" spans="1:7" ht="15.75" customHeight="1" x14ac:dyDescent="0.25">
      <c r="A6" s="75" t="s">
        <v>86</v>
      </c>
      <c r="B6" s="75"/>
      <c r="C6" s="75"/>
      <c r="D6" s="75"/>
      <c r="E6" s="75"/>
    </row>
    <row r="7" spans="1:7" ht="15.75" customHeight="1" x14ac:dyDescent="0.25">
      <c r="A7" s="75" t="s">
        <v>345</v>
      </c>
      <c r="B7" s="75"/>
      <c r="C7" s="75"/>
      <c r="D7" s="75"/>
      <c r="E7" s="75"/>
    </row>
    <row r="8" spans="1:7" ht="11.25" customHeight="1" x14ac:dyDescent="0.25">
      <c r="E8" s="180"/>
    </row>
    <row r="9" spans="1:7" ht="12.75" customHeight="1" x14ac:dyDescent="0.25">
      <c r="E9" s="152" t="s">
        <v>1</v>
      </c>
    </row>
    <row r="10" spans="1:7" ht="20.25" customHeight="1" x14ac:dyDescent="0.25">
      <c r="A10" s="87" t="s">
        <v>27</v>
      </c>
      <c r="B10" s="87" t="s">
        <v>29</v>
      </c>
      <c r="C10" s="87" t="s">
        <v>57</v>
      </c>
      <c r="D10" s="88" t="s">
        <v>60</v>
      </c>
      <c r="E10" s="87" t="s">
        <v>87</v>
      </c>
    </row>
    <row r="11" spans="1:7" s="79" customFormat="1" ht="10.5" customHeight="1" x14ac:dyDescent="0.2">
      <c r="A11" s="76">
        <v>1</v>
      </c>
      <c r="B11" s="76">
        <v>2</v>
      </c>
      <c r="C11" s="76">
        <v>3</v>
      </c>
      <c r="D11" s="89">
        <v>4</v>
      </c>
      <c r="E11" s="76">
        <v>5</v>
      </c>
      <c r="F11" s="1"/>
      <c r="G11" s="83"/>
    </row>
    <row r="12" spans="1:7" ht="17.25" customHeight="1" x14ac:dyDescent="0.25">
      <c r="A12" s="415" t="s">
        <v>88</v>
      </c>
      <c r="B12" s="416"/>
      <c r="C12" s="416"/>
      <c r="D12" s="416"/>
      <c r="E12" s="417"/>
    </row>
    <row r="13" spans="1:7" s="77" customFormat="1" ht="17.25" customHeight="1" x14ac:dyDescent="0.2">
      <c r="A13" s="90">
        <v>1</v>
      </c>
      <c r="B13" s="90">
        <v>700</v>
      </c>
      <c r="C13" s="90">
        <v>70095</v>
      </c>
      <c r="D13" s="91" t="s">
        <v>89</v>
      </c>
      <c r="E13" s="92">
        <v>1500000</v>
      </c>
      <c r="F13" s="93"/>
      <c r="G13" s="177"/>
    </row>
    <row r="14" spans="1:7" ht="26.25" customHeight="1" x14ac:dyDescent="0.25">
      <c r="A14" s="94">
        <v>2</v>
      </c>
      <c r="B14" s="94">
        <v>750</v>
      </c>
      <c r="C14" s="94">
        <v>75095</v>
      </c>
      <c r="D14" s="95" t="s">
        <v>90</v>
      </c>
      <c r="E14" s="105">
        <v>85000</v>
      </c>
      <c r="G14" s="248"/>
    </row>
    <row r="15" spans="1:7" ht="15.75" customHeight="1" x14ac:dyDescent="0.25">
      <c r="A15" s="94">
        <v>3</v>
      </c>
      <c r="B15" s="94">
        <v>755</v>
      </c>
      <c r="C15" s="94">
        <v>75515</v>
      </c>
      <c r="D15" s="95" t="s">
        <v>91</v>
      </c>
      <c r="E15" s="92">
        <v>128040</v>
      </c>
      <c r="G15" s="248"/>
    </row>
    <row r="16" spans="1:7" ht="42" customHeight="1" x14ac:dyDescent="0.25">
      <c r="A16" s="102">
        <v>4</v>
      </c>
      <c r="B16" s="102">
        <v>801</v>
      </c>
      <c r="C16" s="102">
        <v>80195</v>
      </c>
      <c r="D16" s="249" t="s">
        <v>346</v>
      </c>
      <c r="E16" s="105">
        <v>533646</v>
      </c>
      <c r="G16" s="248"/>
    </row>
    <row r="17" spans="1:7" ht="15" customHeight="1" x14ac:dyDescent="0.25">
      <c r="A17" s="96">
        <v>5</v>
      </c>
      <c r="B17" s="96">
        <v>851</v>
      </c>
      <c r="C17" s="96">
        <v>85153</v>
      </c>
      <c r="D17" s="97" t="s">
        <v>92</v>
      </c>
      <c r="E17" s="98">
        <v>55000</v>
      </c>
      <c r="G17" s="248"/>
    </row>
    <row r="18" spans="1:7" ht="39.75" customHeight="1" x14ac:dyDescent="0.25">
      <c r="A18" s="94">
        <v>6</v>
      </c>
      <c r="B18" s="94">
        <v>851</v>
      </c>
      <c r="C18" s="94">
        <v>85154</v>
      </c>
      <c r="D18" s="95" t="s">
        <v>347</v>
      </c>
      <c r="E18" s="105">
        <v>550000</v>
      </c>
    </row>
    <row r="19" spans="1:7" ht="29.25" customHeight="1" x14ac:dyDescent="0.25">
      <c r="A19" s="182">
        <v>7</v>
      </c>
      <c r="B19" s="182">
        <v>851</v>
      </c>
      <c r="C19" s="250">
        <v>85195</v>
      </c>
      <c r="D19" s="95" t="s">
        <v>348</v>
      </c>
      <c r="E19" s="105">
        <v>67500</v>
      </c>
    </row>
    <row r="20" spans="1:7" ht="25.5" customHeight="1" x14ac:dyDescent="0.25">
      <c r="A20" s="99">
        <v>8</v>
      </c>
      <c r="B20" s="99">
        <v>852</v>
      </c>
      <c r="C20" s="100">
        <v>85228</v>
      </c>
      <c r="D20" s="101" t="s">
        <v>93</v>
      </c>
      <c r="E20" s="92">
        <v>7049731</v>
      </c>
    </row>
    <row r="21" spans="1:7" ht="25.5" customHeight="1" x14ac:dyDescent="0.25">
      <c r="A21" s="102"/>
      <c r="B21" s="102"/>
      <c r="C21" s="103"/>
      <c r="D21" s="104" t="s">
        <v>94</v>
      </c>
      <c r="E21" s="98">
        <v>1327900</v>
      </c>
    </row>
    <row r="22" spans="1:7" ht="25.5" customHeight="1" x14ac:dyDescent="0.25">
      <c r="A22" s="94">
        <v>9</v>
      </c>
      <c r="B22" s="94">
        <v>852</v>
      </c>
      <c r="C22" s="94">
        <v>85295</v>
      </c>
      <c r="D22" s="95" t="s">
        <v>95</v>
      </c>
      <c r="E22" s="92">
        <v>1230600</v>
      </c>
    </row>
    <row r="23" spans="1:7" ht="26.25" customHeight="1" x14ac:dyDescent="0.25">
      <c r="A23" s="94">
        <v>10</v>
      </c>
      <c r="B23" s="94">
        <v>852</v>
      </c>
      <c r="C23" s="94">
        <v>85295</v>
      </c>
      <c r="D23" s="95" t="s">
        <v>96</v>
      </c>
      <c r="E23" s="92">
        <v>413452.32</v>
      </c>
    </row>
    <row r="24" spans="1:7" ht="26.25" customHeight="1" x14ac:dyDescent="0.25">
      <c r="A24" s="94">
        <v>11</v>
      </c>
      <c r="B24" s="94">
        <v>853</v>
      </c>
      <c r="C24" s="94">
        <v>85395</v>
      </c>
      <c r="D24" s="95" t="s">
        <v>349</v>
      </c>
      <c r="E24" s="105">
        <f>40000-10005</f>
        <v>29995</v>
      </c>
    </row>
    <row r="25" spans="1:7" ht="41.45" customHeight="1" x14ac:dyDescent="0.25">
      <c r="A25" s="94">
        <v>12</v>
      </c>
      <c r="B25" s="94">
        <v>853</v>
      </c>
      <c r="C25" s="94">
        <v>85395</v>
      </c>
      <c r="D25" s="95" t="s">
        <v>350</v>
      </c>
      <c r="E25" s="105">
        <v>265510.90999999997</v>
      </c>
    </row>
    <row r="26" spans="1:7" ht="15.75" customHeight="1" x14ac:dyDescent="0.25">
      <c r="A26" s="96">
        <v>13</v>
      </c>
      <c r="B26" s="96">
        <v>855</v>
      </c>
      <c r="C26" s="96">
        <v>85510</v>
      </c>
      <c r="D26" s="101" t="s">
        <v>66</v>
      </c>
      <c r="E26" s="92">
        <v>1568400</v>
      </c>
    </row>
    <row r="27" spans="1:7" ht="28.5" customHeight="1" x14ac:dyDescent="0.25">
      <c r="A27" s="94">
        <v>14</v>
      </c>
      <c r="B27" s="94">
        <v>900</v>
      </c>
      <c r="C27" s="94">
        <v>90095</v>
      </c>
      <c r="D27" s="95" t="s">
        <v>97</v>
      </c>
      <c r="E27" s="105">
        <v>67500</v>
      </c>
      <c r="F27" s="93"/>
    </row>
    <row r="28" spans="1:7" ht="26.25" customHeight="1" x14ac:dyDescent="0.25">
      <c r="A28" s="94">
        <v>15</v>
      </c>
      <c r="B28" s="94">
        <v>900</v>
      </c>
      <c r="C28" s="94">
        <v>90095</v>
      </c>
      <c r="D28" s="95" t="s">
        <v>351</v>
      </c>
      <c r="E28" s="105">
        <v>200000</v>
      </c>
      <c r="F28" s="93"/>
    </row>
    <row r="29" spans="1:7" ht="26.25" customHeight="1" x14ac:dyDescent="0.25">
      <c r="A29" s="94">
        <v>16</v>
      </c>
      <c r="B29" s="94">
        <v>900</v>
      </c>
      <c r="C29" s="94">
        <v>90095</v>
      </c>
      <c r="D29" s="95" t="s">
        <v>98</v>
      </c>
      <c r="E29" s="105">
        <v>200000</v>
      </c>
      <c r="F29" s="93"/>
    </row>
    <row r="30" spans="1:7" ht="16.5" customHeight="1" x14ac:dyDescent="0.25">
      <c r="A30" s="96">
        <v>17</v>
      </c>
      <c r="B30" s="96">
        <v>921</v>
      </c>
      <c r="C30" s="96">
        <v>92120</v>
      </c>
      <c r="D30" s="106" t="s">
        <v>99</v>
      </c>
      <c r="E30" s="92">
        <v>500000</v>
      </c>
    </row>
    <row r="31" spans="1:7" ht="39.75" customHeight="1" x14ac:dyDescent="0.25">
      <c r="A31" s="94">
        <v>18</v>
      </c>
      <c r="B31" s="94">
        <v>921</v>
      </c>
      <c r="C31" s="94">
        <v>92195</v>
      </c>
      <c r="D31" s="95" t="s">
        <v>100</v>
      </c>
      <c r="E31" s="92">
        <v>239100</v>
      </c>
    </row>
    <row r="32" spans="1:7" ht="39.75" customHeight="1" x14ac:dyDescent="0.25">
      <c r="A32" s="94">
        <v>19</v>
      </c>
      <c r="B32" s="94">
        <v>921</v>
      </c>
      <c r="C32" s="94">
        <v>92195</v>
      </c>
      <c r="D32" s="95" t="s">
        <v>350</v>
      </c>
      <c r="E32" s="92">
        <v>320536.26</v>
      </c>
    </row>
    <row r="33" spans="1:6" ht="14.45" customHeight="1" x14ac:dyDescent="0.25">
      <c r="A33" s="96">
        <v>20</v>
      </c>
      <c r="B33" s="96">
        <v>926</v>
      </c>
      <c r="C33" s="96">
        <v>92605</v>
      </c>
      <c r="D33" s="101" t="s">
        <v>101</v>
      </c>
      <c r="E33" s="92">
        <v>1833375</v>
      </c>
    </row>
    <row r="34" spans="1:6" ht="38.450000000000003" customHeight="1" x14ac:dyDescent="0.25">
      <c r="A34" s="94">
        <v>21</v>
      </c>
      <c r="B34" s="94">
        <v>926</v>
      </c>
      <c r="C34" s="94">
        <v>92605</v>
      </c>
      <c r="D34" s="101" t="s">
        <v>352</v>
      </c>
      <c r="E34" s="92">
        <v>106845.42</v>
      </c>
    </row>
    <row r="35" spans="1:6" ht="15" customHeight="1" x14ac:dyDescent="0.25">
      <c r="A35" s="418"/>
      <c r="B35" s="419"/>
      <c r="C35" s="419"/>
      <c r="D35" s="419" t="s">
        <v>61</v>
      </c>
      <c r="E35" s="420">
        <f>SUM(E13:E34)</f>
        <v>18272131.910000004</v>
      </c>
    </row>
    <row r="36" spans="1:6" ht="17.25" customHeight="1" x14ac:dyDescent="0.25">
      <c r="A36" s="415" t="s">
        <v>102</v>
      </c>
      <c r="B36" s="416"/>
      <c r="C36" s="416"/>
      <c r="D36" s="416"/>
      <c r="E36" s="417"/>
    </row>
    <row r="37" spans="1:6" ht="17.25" customHeight="1" x14ac:dyDescent="0.25">
      <c r="A37" s="87" t="s">
        <v>27</v>
      </c>
      <c r="B37" s="87" t="s">
        <v>29</v>
      </c>
      <c r="C37" s="87" t="s">
        <v>57</v>
      </c>
      <c r="D37" s="88" t="s">
        <v>103</v>
      </c>
      <c r="E37" s="87" t="s">
        <v>87</v>
      </c>
    </row>
    <row r="38" spans="1:6" ht="15.75" customHeight="1" x14ac:dyDescent="0.25">
      <c r="A38" s="96">
        <v>1</v>
      </c>
      <c r="B38" s="96">
        <v>801</v>
      </c>
      <c r="C38" s="96">
        <v>80101</v>
      </c>
      <c r="D38" s="106" t="s">
        <v>12</v>
      </c>
      <c r="E38" s="92">
        <v>7612585</v>
      </c>
    </row>
    <row r="39" spans="1:6" ht="16.5" customHeight="1" x14ac:dyDescent="0.25">
      <c r="A39" s="107"/>
      <c r="B39" s="108"/>
      <c r="C39" s="109"/>
      <c r="D39" s="110" t="s">
        <v>104</v>
      </c>
      <c r="E39" s="111"/>
    </row>
    <row r="40" spans="1:6" ht="15" customHeight="1" x14ac:dyDescent="0.25">
      <c r="A40" s="112"/>
      <c r="B40" s="113"/>
      <c r="C40" s="114"/>
      <c r="D40" s="115" t="s">
        <v>105</v>
      </c>
      <c r="E40" s="116"/>
      <c r="F40" s="117"/>
    </row>
    <row r="41" spans="1:6" ht="15" customHeight="1" x14ac:dyDescent="0.25">
      <c r="A41" s="112"/>
      <c r="B41" s="113"/>
      <c r="C41" s="114"/>
      <c r="D41" s="122" t="s">
        <v>106</v>
      </c>
      <c r="E41" s="123"/>
    </row>
    <row r="42" spans="1:6" ht="26.25" customHeight="1" x14ac:dyDescent="0.25">
      <c r="A42" s="112"/>
      <c r="B42" s="113"/>
      <c r="C42" s="114"/>
      <c r="D42" s="118" t="s">
        <v>107</v>
      </c>
      <c r="E42" s="116"/>
    </row>
    <row r="43" spans="1:6" ht="27" customHeight="1" x14ac:dyDescent="0.25">
      <c r="A43" s="112"/>
      <c r="B43" s="113"/>
      <c r="C43" s="114"/>
      <c r="D43" s="118" t="s">
        <v>353</v>
      </c>
      <c r="E43" s="116"/>
    </row>
    <row r="44" spans="1:6" ht="24.75" customHeight="1" x14ac:dyDescent="0.25">
      <c r="A44" s="112"/>
      <c r="B44" s="113"/>
      <c r="C44" s="114"/>
      <c r="D44" s="115" t="s">
        <v>108</v>
      </c>
      <c r="E44" s="116"/>
    </row>
    <row r="45" spans="1:6" ht="25.5" customHeight="1" x14ac:dyDescent="0.25">
      <c r="A45" s="112"/>
      <c r="B45" s="113"/>
      <c r="C45" s="114"/>
      <c r="D45" s="124" t="s">
        <v>109</v>
      </c>
      <c r="E45" s="123"/>
    </row>
    <row r="46" spans="1:6" ht="14.25" customHeight="1" x14ac:dyDescent="0.25">
      <c r="A46" s="112"/>
      <c r="B46" s="113"/>
      <c r="C46" s="114"/>
      <c r="D46" s="125" t="s">
        <v>110</v>
      </c>
      <c r="E46" s="116"/>
    </row>
    <row r="47" spans="1:6" ht="24" customHeight="1" x14ac:dyDescent="0.25">
      <c r="A47" s="97"/>
      <c r="B47" s="119"/>
      <c r="C47" s="120"/>
      <c r="D47" s="126" t="s">
        <v>111</v>
      </c>
      <c r="E47" s="98"/>
    </row>
    <row r="48" spans="1:6" ht="13.5" customHeight="1" x14ac:dyDescent="0.25">
      <c r="A48" s="96">
        <v>2</v>
      </c>
      <c r="B48" s="96">
        <v>801</v>
      </c>
      <c r="C48" s="96">
        <v>80103</v>
      </c>
      <c r="D48" s="106" t="s">
        <v>43</v>
      </c>
      <c r="E48" s="92">
        <v>124687</v>
      </c>
    </row>
    <row r="49" spans="1:5" ht="24" customHeight="1" x14ac:dyDescent="0.25">
      <c r="A49" s="112"/>
      <c r="B49" s="113"/>
      <c r="C49" s="114"/>
      <c r="D49" s="127" t="s">
        <v>107</v>
      </c>
      <c r="E49" s="111"/>
    </row>
    <row r="50" spans="1:5" ht="13.5" customHeight="1" x14ac:dyDescent="0.25">
      <c r="A50" s="97"/>
      <c r="B50" s="119"/>
      <c r="C50" s="120"/>
      <c r="D50" s="128" t="s">
        <v>110</v>
      </c>
      <c r="E50" s="98"/>
    </row>
    <row r="51" spans="1:5" ht="15.75" customHeight="1" x14ac:dyDescent="0.25">
      <c r="A51" s="96">
        <v>3</v>
      </c>
      <c r="B51" s="96">
        <v>801</v>
      </c>
      <c r="C51" s="96">
        <v>80104</v>
      </c>
      <c r="D51" s="106" t="s">
        <v>14</v>
      </c>
      <c r="E51" s="92">
        <v>8825749</v>
      </c>
    </row>
    <row r="52" spans="1:5" ht="14.25" customHeight="1" x14ac:dyDescent="0.25">
      <c r="A52" s="107"/>
      <c r="B52" s="108"/>
      <c r="C52" s="109"/>
      <c r="D52" s="110" t="s">
        <v>112</v>
      </c>
      <c r="E52" s="111"/>
    </row>
    <row r="53" spans="1:5" ht="14.25" customHeight="1" x14ac:dyDescent="0.25">
      <c r="A53" s="112"/>
      <c r="B53" s="113"/>
      <c r="C53" s="114"/>
      <c r="D53" s="129" t="s">
        <v>113</v>
      </c>
      <c r="E53" s="116"/>
    </row>
    <row r="54" spans="1:5" ht="13.5" customHeight="1" x14ac:dyDescent="0.25">
      <c r="A54" s="112"/>
      <c r="B54" s="113"/>
      <c r="C54" s="114"/>
      <c r="D54" s="129" t="s">
        <v>114</v>
      </c>
      <c r="E54" s="116"/>
    </row>
    <row r="55" spans="1:5" ht="23.25" customHeight="1" x14ac:dyDescent="0.25">
      <c r="A55" s="112"/>
      <c r="B55" s="113"/>
      <c r="C55" s="114"/>
      <c r="D55" s="118" t="s">
        <v>115</v>
      </c>
      <c r="E55" s="116"/>
    </row>
    <row r="56" spans="1:5" ht="13.5" customHeight="1" x14ac:dyDescent="0.25">
      <c r="A56" s="112"/>
      <c r="B56" s="113"/>
      <c r="C56" s="114"/>
      <c r="D56" s="129" t="s">
        <v>116</v>
      </c>
      <c r="E56" s="116"/>
    </row>
    <row r="57" spans="1:5" ht="13.5" customHeight="1" x14ac:dyDescent="0.25">
      <c r="A57" s="112"/>
      <c r="B57" s="113"/>
      <c r="C57" s="114"/>
      <c r="D57" s="118" t="s">
        <v>117</v>
      </c>
      <c r="E57" s="116"/>
    </row>
    <row r="58" spans="1:5" ht="13.5" customHeight="1" x14ac:dyDescent="0.25">
      <c r="A58" s="112"/>
      <c r="B58" s="113"/>
      <c r="C58" s="114"/>
      <c r="D58" s="118" t="s">
        <v>118</v>
      </c>
      <c r="E58" s="116"/>
    </row>
    <row r="59" spans="1:5" ht="13.5" customHeight="1" x14ac:dyDescent="0.25">
      <c r="A59" s="112"/>
      <c r="B59" s="113"/>
      <c r="C59" s="114"/>
      <c r="D59" s="129" t="s">
        <v>119</v>
      </c>
      <c r="E59" s="116"/>
    </row>
    <row r="60" spans="1:5" ht="13.5" customHeight="1" x14ac:dyDescent="0.25">
      <c r="A60" s="112"/>
      <c r="B60" s="113"/>
      <c r="C60" s="114"/>
      <c r="D60" s="129" t="s">
        <v>120</v>
      </c>
      <c r="E60" s="116"/>
    </row>
    <row r="61" spans="1:5" ht="13.5" customHeight="1" x14ac:dyDescent="0.25">
      <c r="A61" s="112"/>
      <c r="B61" s="113"/>
      <c r="C61" s="114"/>
      <c r="D61" s="118" t="s">
        <v>121</v>
      </c>
      <c r="E61" s="116"/>
    </row>
    <row r="62" spans="1:5" ht="13.5" customHeight="1" x14ac:dyDescent="0.25">
      <c r="A62" s="112"/>
      <c r="B62" s="113"/>
      <c r="C62" s="114"/>
      <c r="D62" s="125" t="s">
        <v>122</v>
      </c>
      <c r="E62" s="116"/>
    </row>
    <row r="63" spans="1:5" ht="13.5" customHeight="1" x14ac:dyDescent="0.25">
      <c r="A63" s="112"/>
      <c r="B63" s="113"/>
      <c r="C63" s="114"/>
      <c r="D63" s="125" t="s">
        <v>123</v>
      </c>
      <c r="E63" s="116"/>
    </row>
    <row r="64" spans="1:5" ht="13.5" customHeight="1" x14ac:dyDescent="0.25">
      <c r="A64" s="112"/>
      <c r="B64" s="113"/>
      <c r="C64" s="114"/>
      <c r="D64" s="125" t="s">
        <v>124</v>
      </c>
      <c r="E64" s="116"/>
    </row>
    <row r="65" spans="1:5" ht="13.5" customHeight="1" x14ac:dyDescent="0.25">
      <c r="A65" s="112"/>
      <c r="B65" s="113"/>
      <c r="C65" s="114"/>
      <c r="D65" s="125" t="s">
        <v>125</v>
      </c>
      <c r="E65" s="116"/>
    </row>
    <row r="66" spans="1:5" ht="13.5" customHeight="1" x14ac:dyDescent="0.25">
      <c r="A66" s="97"/>
      <c r="B66" s="119"/>
      <c r="C66" s="120"/>
      <c r="D66" s="130" t="s">
        <v>126</v>
      </c>
      <c r="E66" s="98"/>
    </row>
    <row r="67" spans="1:5" ht="24" customHeight="1" x14ac:dyDescent="0.25">
      <c r="A67" s="94">
        <v>4</v>
      </c>
      <c r="B67" s="94">
        <v>801</v>
      </c>
      <c r="C67" s="94">
        <v>80106</v>
      </c>
      <c r="D67" s="95" t="s">
        <v>127</v>
      </c>
      <c r="E67" s="105">
        <v>62237</v>
      </c>
    </row>
    <row r="68" spans="1:5" ht="13.5" customHeight="1" x14ac:dyDescent="0.25">
      <c r="A68" s="112"/>
      <c r="B68" s="113"/>
      <c r="C68" s="114"/>
      <c r="D68" s="131" t="s">
        <v>128</v>
      </c>
      <c r="E68" s="132"/>
    </row>
    <row r="69" spans="1:5" ht="13.5" customHeight="1" x14ac:dyDescent="0.25">
      <c r="A69" s="96">
        <v>5</v>
      </c>
      <c r="B69" s="96">
        <v>801</v>
      </c>
      <c r="C69" s="96">
        <v>80115</v>
      </c>
      <c r="D69" s="133" t="s">
        <v>37</v>
      </c>
      <c r="E69" s="92">
        <v>2505180</v>
      </c>
    </row>
    <row r="70" spans="1:5" ht="23.25" customHeight="1" x14ac:dyDescent="0.25">
      <c r="A70" s="106"/>
      <c r="B70" s="133"/>
      <c r="C70" s="134"/>
      <c r="D70" s="135" t="s">
        <v>129</v>
      </c>
      <c r="E70" s="92"/>
    </row>
    <row r="71" spans="1:5" ht="13.5" customHeight="1" x14ac:dyDescent="0.25">
      <c r="A71" s="96">
        <v>6</v>
      </c>
      <c r="B71" s="96">
        <v>801</v>
      </c>
      <c r="C71" s="96">
        <v>80116</v>
      </c>
      <c r="D71" s="133" t="s">
        <v>130</v>
      </c>
      <c r="E71" s="92">
        <v>5272240</v>
      </c>
    </row>
    <row r="72" spans="1:5" ht="13.5" customHeight="1" x14ac:dyDescent="0.25">
      <c r="A72" s="107"/>
      <c r="B72" s="108"/>
      <c r="C72" s="109"/>
      <c r="D72" s="136" t="s">
        <v>131</v>
      </c>
      <c r="E72" s="111"/>
    </row>
    <row r="73" spans="1:5" ht="25.5" customHeight="1" x14ac:dyDescent="0.25">
      <c r="A73" s="112"/>
      <c r="B73" s="113"/>
      <c r="C73" s="114"/>
      <c r="D73" s="115" t="s">
        <v>132</v>
      </c>
      <c r="E73" s="116"/>
    </row>
    <row r="74" spans="1:5" ht="22.5" customHeight="1" x14ac:dyDescent="0.25">
      <c r="A74" s="97"/>
      <c r="B74" s="119"/>
      <c r="C74" s="120"/>
      <c r="D74" s="141" t="s">
        <v>133</v>
      </c>
      <c r="E74" s="98"/>
    </row>
    <row r="75" spans="1:5" ht="13.5" customHeight="1" x14ac:dyDescent="0.25">
      <c r="A75" s="112"/>
      <c r="B75" s="113"/>
      <c r="C75" s="114"/>
      <c r="D75" s="251" t="s">
        <v>134</v>
      </c>
      <c r="E75" s="123"/>
    </row>
    <row r="76" spans="1:5" ht="13.5" customHeight="1" x14ac:dyDescent="0.25">
      <c r="A76" s="112"/>
      <c r="B76" s="113"/>
      <c r="C76" s="114"/>
      <c r="D76" s="252" t="s">
        <v>135</v>
      </c>
      <c r="E76" s="253"/>
    </row>
    <row r="77" spans="1:5" ht="25.5" customHeight="1" x14ac:dyDescent="0.25">
      <c r="A77" s="112"/>
      <c r="B77" s="113"/>
      <c r="C77" s="114"/>
      <c r="D77" s="122" t="s">
        <v>136</v>
      </c>
      <c r="E77" s="123"/>
    </row>
    <row r="78" spans="1:5" ht="13.5" customHeight="1" x14ac:dyDescent="0.25">
      <c r="A78" s="112"/>
      <c r="B78" s="113"/>
      <c r="C78" s="114"/>
      <c r="D78" s="115" t="s">
        <v>137</v>
      </c>
      <c r="E78" s="116"/>
    </row>
    <row r="79" spans="1:5" ht="13.5" customHeight="1" x14ac:dyDescent="0.25">
      <c r="A79" s="112"/>
      <c r="B79" s="113"/>
      <c r="C79" s="114"/>
      <c r="D79" s="115" t="s">
        <v>138</v>
      </c>
      <c r="E79" s="116"/>
    </row>
    <row r="80" spans="1:5" ht="12.75" customHeight="1" x14ac:dyDescent="0.25">
      <c r="A80" s="112"/>
      <c r="B80" s="113"/>
      <c r="C80" s="114"/>
      <c r="D80" s="118" t="s">
        <v>139</v>
      </c>
      <c r="E80" s="116"/>
    </row>
    <row r="81" spans="1:5" ht="13.5" customHeight="1" x14ac:dyDescent="0.25">
      <c r="A81" s="112"/>
      <c r="B81" s="113"/>
      <c r="C81" s="114"/>
      <c r="D81" s="125" t="s">
        <v>140</v>
      </c>
      <c r="E81" s="116"/>
    </row>
    <row r="82" spans="1:5" ht="13.5" customHeight="1" x14ac:dyDescent="0.25">
      <c r="A82" s="112"/>
      <c r="B82" s="113"/>
      <c r="C82" s="114"/>
      <c r="D82" s="137" t="s">
        <v>141</v>
      </c>
      <c r="E82" s="123"/>
    </row>
    <row r="83" spans="1:5" ht="13.5" customHeight="1" x14ac:dyDescent="0.25">
      <c r="A83" s="112"/>
      <c r="B83" s="113"/>
      <c r="C83" s="114"/>
      <c r="D83" s="138" t="s">
        <v>142</v>
      </c>
      <c r="E83" s="116"/>
    </row>
    <row r="84" spans="1:5" ht="13.5" customHeight="1" x14ac:dyDescent="0.25">
      <c r="A84" s="112"/>
      <c r="B84" s="113"/>
      <c r="C84" s="114"/>
      <c r="D84" s="125" t="s">
        <v>143</v>
      </c>
      <c r="E84" s="116"/>
    </row>
    <row r="85" spans="1:5" ht="25.5" customHeight="1" x14ac:dyDescent="0.25">
      <c r="A85" s="97"/>
      <c r="B85" s="119"/>
      <c r="C85" s="120"/>
      <c r="D85" s="126" t="s">
        <v>144</v>
      </c>
      <c r="E85" s="98"/>
    </row>
    <row r="86" spans="1:5" ht="13.5" customHeight="1" x14ac:dyDescent="0.25">
      <c r="A86" s="96">
        <v>7</v>
      </c>
      <c r="B86" s="96">
        <v>801</v>
      </c>
      <c r="C86" s="96">
        <v>80117</v>
      </c>
      <c r="D86" s="106" t="s">
        <v>145</v>
      </c>
      <c r="E86" s="92">
        <v>2656984</v>
      </c>
    </row>
    <row r="87" spans="1:5" ht="15" customHeight="1" x14ac:dyDescent="0.25">
      <c r="A87" s="107"/>
      <c r="B87" s="108"/>
      <c r="C87" s="109"/>
      <c r="D87" s="139" t="s">
        <v>146</v>
      </c>
      <c r="E87" s="111"/>
    </row>
    <row r="88" spans="1:5" ht="15" customHeight="1" x14ac:dyDescent="0.25">
      <c r="A88" s="112"/>
      <c r="B88" s="113"/>
      <c r="C88" s="114"/>
      <c r="D88" s="122" t="s">
        <v>147</v>
      </c>
      <c r="E88" s="123"/>
    </row>
    <row r="89" spans="1:5" ht="25.5" customHeight="1" x14ac:dyDescent="0.25">
      <c r="A89" s="112"/>
      <c r="B89" s="113"/>
      <c r="C89" s="114"/>
      <c r="D89" s="122" t="s">
        <v>354</v>
      </c>
      <c r="E89" s="123"/>
    </row>
    <row r="90" spans="1:5" ht="24.75" customHeight="1" x14ac:dyDescent="0.25">
      <c r="A90" s="112"/>
      <c r="B90" s="113"/>
      <c r="C90" s="114"/>
      <c r="D90" s="254" t="s">
        <v>148</v>
      </c>
      <c r="E90" s="116"/>
    </row>
    <row r="91" spans="1:5" ht="25.5" customHeight="1" x14ac:dyDescent="0.25">
      <c r="A91" s="112"/>
      <c r="B91" s="113"/>
      <c r="C91" s="114"/>
      <c r="D91" s="126" t="s">
        <v>149</v>
      </c>
      <c r="E91" s="132"/>
    </row>
    <row r="92" spans="1:5" ht="15.75" customHeight="1" x14ac:dyDescent="0.25">
      <c r="A92" s="96">
        <v>8</v>
      </c>
      <c r="B92" s="96">
        <v>801</v>
      </c>
      <c r="C92" s="96">
        <v>80120</v>
      </c>
      <c r="D92" s="106" t="s">
        <v>52</v>
      </c>
      <c r="E92" s="92">
        <v>6769589</v>
      </c>
    </row>
    <row r="93" spans="1:5" ht="13.5" customHeight="1" x14ac:dyDescent="0.25">
      <c r="A93" s="112"/>
      <c r="B93" s="113"/>
      <c r="C93" s="114"/>
      <c r="D93" s="115" t="s">
        <v>150</v>
      </c>
      <c r="E93" s="116"/>
    </row>
    <row r="94" spans="1:5" ht="13.5" customHeight="1" x14ac:dyDescent="0.25">
      <c r="A94" s="112"/>
      <c r="B94" s="113"/>
      <c r="C94" s="114"/>
      <c r="D94" s="115" t="s">
        <v>151</v>
      </c>
      <c r="E94" s="116"/>
    </row>
    <row r="95" spans="1:5" ht="13.5" customHeight="1" x14ac:dyDescent="0.25">
      <c r="A95" s="112"/>
      <c r="B95" s="113"/>
      <c r="C95" s="114"/>
      <c r="D95" s="125" t="s">
        <v>152</v>
      </c>
      <c r="E95" s="116"/>
    </row>
    <row r="96" spans="1:5" ht="24.75" customHeight="1" x14ac:dyDescent="0.25">
      <c r="A96" s="112"/>
      <c r="B96" s="113"/>
      <c r="C96" s="114"/>
      <c r="D96" s="115" t="s">
        <v>153</v>
      </c>
      <c r="E96" s="116"/>
    </row>
    <row r="97" spans="1:5" ht="13.5" customHeight="1" x14ac:dyDescent="0.25">
      <c r="A97" s="112"/>
      <c r="B97" s="113"/>
      <c r="C97" s="114"/>
      <c r="D97" s="125" t="s">
        <v>154</v>
      </c>
      <c r="E97" s="116"/>
    </row>
    <row r="98" spans="1:5" ht="15" customHeight="1" x14ac:dyDescent="0.25">
      <c r="A98" s="112"/>
      <c r="B98" s="113"/>
      <c r="C98" s="114"/>
      <c r="D98" s="115" t="s">
        <v>155</v>
      </c>
      <c r="E98" s="116"/>
    </row>
    <row r="99" spans="1:5" ht="25.5" customHeight="1" x14ac:dyDescent="0.25">
      <c r="A99" s="112"/>
      <c r="B99" s="113"/>
      <c r="C99" s="114"/>
      <c r="D99" s="129" t="s">
        <v>156</v>
      </c>
      <c r="E99" s="116"/>
    </row>
    <row r="100" spans="1:5" ht="25.5" customHeight="1" x14ac:dyDescent="0.25">
      <c r="A100" s="112"/>
      <c r="B100" s="113"/>
      <c r="C100" s="114"/>
      <c r="D100" s="118" t="s">
        <v>157</v>
      </c>
      <c r="E100" s="116"/>
    </row>
    <row r="101" spans="1:5" ht="25.5" customHeight="1" x14ac:dyDescent="0.25">
      <c r="A101" s="112"/>
      <c r="B101" s="113"/>
      <c r="C101" s="114"/>
      <c r="D101" s="118" t="s">
        <v>158</v>
      </c>
      <c r="E101" s="116"/>
    </row>
    <row r="102" spans="1:5" ht="13.5" customHeight="1" x14ac:dyDescent="0.25">
      <c r="A102" s="112"/>
      <c r="B102" s="113"/>
      <c r="C102" s="114"/>
      <c r="D102" s="125" t="s">
        <v>159</v>
      </c>
      <c r="E102" s="116"/>
    </row>
    <row r="103" spans="1:5" ht="13.5" customHeight="1" x14ac:dyDescent="0.25">
      <c r="A103" s="97"/>
      <c r="B103" s="119"/>
      <c r="C103" s="120"/>
      <c r="D103" s="130" t="s">
        <v>160</v>
      </c>
      <c r="E103" s="98"/>
    </row>
    <row r="104" spans="1:5" ht="51" customHeight="1" x14ac:dyDescent="0.25">
      <c r="A104" s="94">
        <v>9</v>
      </c>
      <c r="B104" s="94">
        <v>801</v>
      </c>
      <c r="C104" s="94">
        <v>80149</v>
      </c>
      <c r="D104" s="95" t="s">
        <v>161</v>
      </c>
      <c r="E104" s="105">
        <v>2707080</v>
      </c>
    </row>
    <row r="105" spans="1:5" ht="25.5" customHeight="1" x14ac:dyDescent="0.25">
      <c r="A105" s="107"/>
      <c r="B105" s="108"/>
      <c r="C105" s="109"/>
      <c r="D105" s="127" t="s">
        <v>115</v>
      </c>
      <c r="E105" s="111"/>
    </row>
    <row r="106" spans="1:5" ht="13.5" customHeight="1" x14ac:dyDescent="0.25">
      <c r="A106" s="112"/>
      <c r="B106" s="113"/>
      <c r="C106" s="114"/>
      <c r="D106" s="118" t="s">
        <v>122</v>
      </c>
      <c r="E106" s="116"/>
    </row>
    <row r="107" spans="1:5" ht="13.5" customHeight="1" x14ac:dyDescent="0.25">
      <c r="A107" s="112"/>
      <c r="B107" s="113"/>
      <c r="C107" s="114"/>
      <c r="D107" s="118" t="s">
        <v>162</v>
      </c>
      <c r="E107" s="116"/>
    </row>
    <row r="108" spans="1:5" ht="13.5" customHeight="1" x14ac:dyDescent="0.25">
      <c r="A108" s="112"/>
      <c r="B108" s="113"/>
      <c r="C108" s="114"/>
      <c r="D108" s="140" t="s">
        <v>112</v>
      </c>
      <c r="E108" s="123"/>
    </row>
    <row r="109" spans="1:5" ht="13.5" customHeight="1" x14ac:dyDescent="0.25">
      <c r="A109" s="112"/>
      <c r="B109" s="113"/>
      <c r="C109" s="114"/>
      <c r="D109" s="129" t="s">
        <v>114</v>
      </c>
      <c r="E109" s="116"/>
    </row>
    <row r="110" spans="1:5" ht="13.5" customHeight="1" x14ac:dyDescent="0.25">
      <c r="A110" s="112"/>
      <c r="B110" s="113"/>
      <c r="C110" s="114"/>
      <c r="D110" s="118" t="s">
        <v>163</v>
      </c>
      <c r="E110" s="116"/>
    </row>
    <row r="111" spans="1:5" ht="13.5" customHeight="1" x14ac:dyDescent="0.25">
      <c r="A111" s="112"/>
      <c r="B111" s="113"/>
      <c r="C111" s="114"/>
      <c r="D111" s="118" t="s">
        <v>164</v>
      </c>
      <c r="E111" s="116"/>
    </row>
    <row r="112" spans="1:5" ht="13.5" customHeight="1" x14ac:dyDescent="0.25">
      <c r="A112" s="112"/>
      <c r="B112" s="113"/>
      <c r="C112" s="114"/>
      <c r="D112" s="118" t="s">
        <v>110</v>
      </c>
      <c r="E112" s="116"/>
    </row>
    <row r="113" spans="1:6" ht="13.5" customHeight="1" x14ac:dyDescent="0.25">
      <c r="A113" s="112"/>
      <c r="B113" s="113"/>
      <c r="C113" s="114"/>
      <c r="D113" s="118" t="s">
        <v>118</v>
      </c>
      <c r="E113" s="116"/>
    </row>
    <row r="114" spans="1:6" ht="13.5" customHeight="1" x14ac:dyDescent="0.25">
      <c r="A114" s="112"/>
      <c r="B114" s="113"/>
      <c r="C114" s="114"/>
      <c r="D114" s="129" t="s">
        <v>113</v>
      </c>
      <c r="E114" s="116"/>
    </row>
    <row r="115" spans="1:6" ht="13.5" customHeight="1" x14ac:dyDescent="0.25">
      <c r="A115" s="97"/>
      <c r="B115" s="119"/>
      <c r="C115" s="120"/>
      <c r="D115" s="255" t="s">
        <v>126</v>
      </c>
      <c r="E115" s="121"/>
    </row>
    <row r="116" spans="1:6" ht="15" customHeight="1" x14ac:dyDescent="0.25">
      <c r="A116" s="97"/>
      <c r="B116" s="119"/>
      <c r="C116" s="120"/>
      <c r="D116" s="141" t="s">
        <v>124</v>
      </c>
      <c r="E116" s="98"/>
    </row>
    <row r="117" spans="1:6" ht="39" customHeight="1" x14ac:dyDescent="0.25">
      <c r="A117" s="94">
        <v>10</v>
      </c>
      <c r="B117" s="94">
        <v>801</v>
      </c>
      <c r="C117" s="94">
        <v>80150</v>
      </c>
      <c r="D117" s="95" t="s">
        <v>165</v>
      </c>
      <c r="E117" s="105">
        <v>165299</v>
      </c>
    </row>
    <row r="118" spans="1:6" ht="13.5" customHeight="1" x14ac:dyDescent="0.25">
      <c r="A118" s="107"/>
      <c r="B118" s="108"/>
      <c r="C118" s="109"/>
      <c r="D118" s="127" t="s">
        <v>104</v>
      </c>
      <c r="E118" s="111"/>
    </row>
    <row r="119" spans="1:6" ht="25.5" customHeight="1" x14ac:dyDescent="0.25">
      <c r="A119" s="112"/>
      <c r="B119" s="113"/>
      <c r="C119" s="114"/>
      <c r="D119" s="115" t="s">
        <v>166</v>
      </c>
      <c r="E119" s="116"/>
    </row>
    <row r="120" spans="1:6" ht="15.75" customHeight="1" x14ac:dyDescent="0.25">
      <c r="A120" s="97"/>
      <c r="B120" s="119"/>
      <c r="C120" s="120"/>
      <c r="D120" s="126" t="s">
        <v>105</v>
      </c>
      <c r="E120" s="98"/>
      <c r="F120" s="117"/>
    </row>
    <row r="121" spans="1:6" ht="13.5" customHeight="1" x14ac:dyDescent="0.25">
      <c r="A121" s="96">
        <v>11</v>
      </c>
      <c r="B121" s="96">
        <v>801</v>
      </c>
      <c r="C121" s="96">
        <v>80151</v>
      </c>
      <c r="D121" s="133" t="s">
        <v>73</v>
      </c>
      <c r="E121" s="92">
        <v>108410</v>
      </c>
    </row>
    <row r="122" spans="1:6" ht="13.5" customHeight="1" x14ac:dyDescent="0.25">
      <c r="A122" s="106"/>
      <c r="B122" s="133"/>
      <c r="C122" s="134"/>
      <c r="D122" s="256" t="s">
        <v>167</v>
      </c>
      <c r="E122" s="92"/>
    </row>
    <row r="123" spans="1:6" ht="13.5" customHeight="1" x14ac:dyDescent="0.25">
      <c r="A123" s="97"/>
      <c r="B123" s="119"/>
      <c r="C123" s="120"/>
      <c r="D123" s="142" t="s">
        <v>140</v>
      </c>
      <c r="E123" s="98"/>
    </row>
    <row r="124" spans="1:6" ht="114" customHeight="1" x14ac:dyDescent="0.25">
      <c r="A124" s="94">
        <v>12</v>
      </c>
      <c r="B124" s="94">
        <v>801</v>
      </c>
      <c r="C124" s="94">
        <v>80152</v>
      </c>
      <c r="D124" s="95" t="s">
        <v>168</v>
      </c>
      <c r="E124" s="105">
        <v>413835</v>
      </c>
    </row>
    <row r="125" spans="1:6" ht="12.75" customHeight="1" x14ac:dyDescent="0.25">
      <c r="A125" s="107"/>
      <c r="B125" s="108"/>
      <c r="C125" s="109"/>
      <c r="D125" s="143" t="s">
        <v>146</v>
      </c>
      <c r="E125" s="111"/>
    </row>
    <row r="126" spans="1:6" ht="15" customHeight="1" x14ac:dyDescent="0.25">
      <c r="A126" s="112"/>
      <c r="B126" s="113"/>
      <c r="C126" s="114"/>
      <c r="D126" s="129" t="s">
        <v>160</v>
      </c>
      <c r="E126" s="116"/>
    </row>
    <row r="127" spans="1:6" ht="22.9" customHeight="1" x14ac:dyDescent="0.25">
      <c r="A127" s="112"/>
      <c r="B127" s="113"/>
      <c r="C127" s="114"/>
      <c r="D127" s="257" t="s">
        <v>129</v>
      </c>
      <c r="E127" s="116"/>
    </row>
    <row r="128" spans="1:6" ht="23.25" customHeight="1" x14ac:dyDescent="0.25">
      <c r="A128" s="97"/>
      <c r="B128" s="119"/>
      <c r="C128" s="120"/>
      <c r="D128" s="141" t="s">
        <v>158</v>
      </c>
      <c r="E128" s="98"/>
    </row>
    <row r="129" spans="1:5" ht="15.75" customHeight="1" x14ac:dyDescent="0.25">
      <c r="A129" s="144">
        <v>13</v>
      </c>
      <c r="B129" s="144">
        <v>853</v>
      </c>
      <c r="C129" s="144">
        <v>85311</v>
      </c>
      <c r="D129" s="119" t="s">
        <v>309</v>
      </c>
      <c r="E129" s="98">
        <f>190800+10005</f>
        <v>200805</v>
      </c>
    </row>
    <row r="130" spans="1:5" ht="15" customHeight="1" x14ac:dyDescent="0.25">
      <c r="A130" s="106"/>
      <c r="B130" s="133"/>
      <c r="C130" s="120"/>
      <c r="D130" s="128" t="s">
        <v>169</v>
      </c>
      <c r="E130" s="98"/>
    </row>
    <row r="131" spans="1:5" ht="15.75" customHeight="1" x14ac:dyDescent="0.25">
      <c r="A131" s="96">
        <v>14</v>
      </c>
      <c r="B131" s="96">
        <v>854</v>
      </c>
      <c r="C131" s="96">
        <v>85402</v>
      </c>
      <c r="D131" s="133" t="s">
        <v>319</v>
      </c>
      <c r="E131" s="92">
        <v>706538</v>
      </c>
    </row>
    <row r="132" spans="1:5" ht="13.5" customHeight="1" x14ac:dyDescent="0.25">
      <c r="A132" s="106"/>
      <c r="B132" s="133"/>
      <c r="C132" s="134"/>
      <c r="D132" s="145" t="s">
        <v>171</v>
      </c>
      <c r="E132" s="92"/>
    </row>
    <row r="133" spans="1:5" ht="15.75" customHeight="1" x14ac:dyDescent="0.25">
      <c r="A133" s="96">
        <v>15</v>
      </c>
      <c r="B133" s="96">
        <v>854</v>
      </c>
      <c r="C133" s="96">
        <v>85404</v>
      </c>
      <c r="D133" s="133" t="s">
        <v>172</v>
      </c>
      <c r="E133" s="92">
        <v>500188</v>
      </c>
    </row>
    <row r="134" spans="1:5" ht="13.5" customHeight="1" x14ac:dyDescent="0.25">
      <c r="A134" s="112"/>
      <c r="B134" s="113"/>
      <c r="C134" s="114"/>
      <c r="D134" s="125" t="s">
        <v>124</v>
      </c>
      <c r="E134" s="123"/>
    </row>
    <row r="135" spans="1:5" ht="13.5" customHeight="1" x14ac:dyDescent="0.25">
      <c r="A135" s="112"/>
      <c r="B135" s="113"/>
      <c r="C135" s="114"/>
      <c r="D135" s="129" t="s">
        <v>114</v>
      </c>
      <c r="E135" s="116"/>
    </row>
    <row r="136" spans="1:5" ht="24.75" customHeight="1" x14ac:dyDescent="0.25">
      <c r="A136" s="112"/>
      <c r="B136" s="113"/>
      <c r="C136" s="114"/>
      <c r="D136" s="118" t="s">
        <v>115</v>
      </c>
      <c r="E136" s="116"/>
    </row>
    <row r="137" spans="1:5" ht="13.5" customHeight="1" x14ac:dyDescent="0.25">
      <c r="A137" s="112"/>
      <c r="B137" s="113"/>
      <c r="C137" s="114"/>
      <c r="D137" s="118" t="s">
        <v>162</v>
      </c>
      <c r="E137" s="116"/>
    </row>
    <row r="138" spans="1:5" ht="13.5" customHeight="1" x14ac:dyDescent="0.25">
      <c r="A138" s="112"/>
      <c r="B138" s="113"/>
      <c r="C138" s="114"/>
      <c r="D138" s="129" t="s">
        <v>119</v>
      </c>
      <c r="E138" s="116"/>
    </row>
    <row r="139" spans="1:5" ht="13.5" customHeight="1" x14ac:dyDescent="0.25">
      <c r="A139" s="112"/>
      <c r="B139" s="113"/>
      <c r="C139" s="114"/>
      <c r="D139" s="118" t="s">
        <v>163</v>
      </c>
      <c r="E139" s="116"/>
    </row>
    <row r="140" spans="1:5" ht="13.5" customHeight="1" x14ac:dyDescent="0.25">
      <c r="A140" s="112"/>
      <c r="B140" s="113"/>
      <c r="C140" s="114"/>
      <c r="D140" s="118" t="s">
        <v>118</v>
      </c>
      <c r="E140" s="116"/>
    </row>
    <row r="141" spans="1:5" ht="13.5" customHeight="1" x14ac:dyDescent="0.25">
      <c r="A141" s="112"/>
      <c r="B141" s="113"/>
      <c r="C141" s="114"/>
      <c r="D141" s="140" t="s">
        <v>112</v>
      </c>
      <c r="E141" s="123"/>
    </row>
    <row r="142" spans="1:5" ht="14.25" customHeight="1" x14ac:dyDescent="0.25">
      <c r="A142" s="97"/>
      <c r="B142" s="119"/>
      <c r="C142" s="120"/>
      <c r="D142" s="141" t="s">
        <v>164</v>
      </c>
      <c r="E142" s="98"/>
    </row>
    <row r="143" spans="1:5" ht="25.5" customHeight="1" x14ac:dyDescent="0.25">
      <c r="A143" s="94">
        <v>16</v>
      </c>
      <c r="B143" s="94">
        <v>854</v>
      </c>
      <c r="C143" s="94">
        <v>85406</v>
      </c>
      <c r="D143" s="146" t="s">
        <v>173</v>
      </c>
      <c r="E143" s="92">
        <v>217601</v>
      </c>
    </row>
    <row r="144" spans="1:5" ht="12.75" customHeight="1" x14ac:dyDescent="0.25">
      <c r="A144" s="107"/>
      <c r="B144" s="108"/>
      <c r="C144" s="109"/>
      <c r="D144" s="258" t="s">
        <v>174</v>
      </c>
      <c r="E144" s="111"/>
    </row>
    <row r="145" spans="1:5" ht="37.5" customHeight="1" x14ac:dyDescent="0.25">
      <c r="A145" s="97"/>
      <c r="B145" s="119"/>
      <c r="C145" s="120"/>
      <c r="D145" s="259" t="s">
        <v>355</v>
      </c>
      <c r="E145" s="98"/>
    </row>
    <row r="146" spans="1:5" ht="13.5" customHeight="1" x14ac:dyDescent="0.25">
      <c r="A146" s="96">
        <v>17</v>
      </c>
      <c r="B146" s="96">
        <v>854</v>
      </c>
      <c r="C146" s="96">
        <v>85410</v>
      </c>
      <c r="D146" s="133" t="s">
        <v>175</v>
      </c>
      <c r="E146" s="92">
        <v>952007</v>
      </c>
    </row>
    <row r="147" spans="1:5" ht="12.75" customHeight="1" x14ac:dyDescent="0.25">
      <c r="A147" s="106"/>
      <c r="B147" s="133"/>
      <c r="C147" s="134"/>
      <c r="D147" s="128" t="s">
        <v>176</v>
      </c>
      <c r="E147" s="92"/>
    </row>
    <row r="148" spans="1:5" ht="14.25" customHeight="1" x14ac:dyDescent="0.25">
      <c r="A148" s="418"/>
      <c r="B148" s="419"/>
      <c r="C148" s="419"/>
      <c r="D148" s="419" t="s">
        <v>61</v>
      </c>
      <c r="E148" s="420">
        <f>SUM(E38:E147)</f>
        <v>39801014</v>
      </c>
    </row>
    <row r="149" spans="1:5" ht="15.75" customHeight="1" x14ac:dyDescent="0.25">
      <c r="A149" s="147"/>
      <c r="B149" s="148"/>
      <c r="C149" s="148"/>
      <c r="D149" s="148" t="s">
        <v>58</v>
      </c>
      <c r="E149" s="149">
        <f>SUM(E35,E148)</f>
        <v>58073145.910000004</v>
      </c>
    </row>
    <row r="151" spans="1:5" ht="12.6" customHeight="1" x14ac:dyDescent="0.25">
      <c r="A151" s="421"/>
      <c r="E151" s="422"/>
    </row>
    <row r="153" spans="1:5" x14ac:dyDescent="0.25">
      <c r="E153" s="422"/>
    </row>
    <row r="155" spans="1:5" x14ac:dyDescent="0.25">
      <c r="E155" s="423"/>
    </row>
  </sheetData>
  <pageMargins left="0.51181102362204722" right="0.51181102362204722" top="0.74803149606299213" bottom="0.6692913385826772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44A-9CF2-43EA-AB34-48E6BF7613AA}">
  <dimension ref="A1:G37"/>
  <sheetViews>
    <sheetView zoomScale="120" zoomScaleNormal="120" workbookViewId="0"/>
  </sheetViews>
  <sheetFormatPr defaultRowHeight="15" x14ac:dyDescent="0.25"/>
  <cols>
    <col min="1" max="1" width="4.42578125" style="373" customWidth="1"/>
    <col min="2" max="2" width="7.5703125" style="373" customWidth="1"/>
    <col min="3" max="3" width="49" style="373" customWidth="1"/>
    <col min="4" max="4" width="14.85546875" style="373" customWidth="1"/>
    <col min="5" max="5" width="14" style="373" customWidth="1"/>
    <col min="6" max="6" width="14.140625" style="373" customWidth="1"/>
    <col min="7" max="7" width="17" style="373" customWidth="1"/>
    <col min="8" max="256" width="9.140625" style="373"/>
    <col min="257" max="257" width="4.42578125" style="373" customWidth="1"/>
    <col min="258" max="258" width="7.5703125" style="373" customWidth="1"/>
    <col min="259" max="259" width="47.42578125" style="373" customWidth="1"/>
    <col min="260" max="260" width="14.85546875" style="373" customWidth="1"/>
    <col min="261" max="261" width="14" style="373" customWidth="1"/>
    <col min="262" max="262" width="14.140625" style="373" customWidth="1"/>
    <col min="263" max="263" width="14.7109375" style="373" customWidth="1"/>
    <col min="264" max="512" width="9.140625" style="373"/>
    <col min="513" max="513" width="4.42578125" style="373" customWidth="1"/>
    <col min="514" max="514" width="7.5703125" style="373" customWidth="1"/>
    <col min="515" max="515" width="47.42578125" style="373" customWidth="1"/>
    <col min="516" max="516" width="14.85546875" style="373" customWidth="1"/>
    <col min="517" max="517" width="14" style="373" customWidth="1"/>
    <col min="518" max="518" width="14.140625" style="373" customWidth="1"/>
    <col min="519" max="519" width="14.7109375" style="373" customWidth="1"/>
    <col min="520" max="768" width="9.140625" style="373"/>
    <col min="769" max="769" width="4.42578125" style="373" customWidth="1"/>
    <col min="770" max="770" width="7.5703125" style="373" customWidth="1"/>
    <col min="771" max="771" width="47.42578125" style="373" customWidth="1"/>
    <col min="772" max="772" width="14.85546875" style="373" customWidth="1"/>
    <col min="773" max="773" width="14" style="373" customWidth="1"/>
    <col min="774" max="774" width="14.140625" style="373" customWidth="1"/>
    <col min="775" max="775" width="14.7109375" style="373" customWidth="1"/>
    <col min="776" max="1024" width="9.140625" style="373"/>
    <col min="1025" max="1025" width="4.42578125" style="373" customWidth="1"/>
    <col min="1026" max="1026" width="7.5703125" style="373" customWidth="1"/>
    <col min="1027" max="1027" width="47.42578125" style="373" customWidth="1"/>
    <col min="1028" max="1028" width="14.85546875" style="373" customWidth="1"/>
    <col min="1029" max="1029" width="14" style="373" customWidth="1"/>
    <col min="1030" max="1030" width="14.140625" style="373" customWidth="1"/>
    <col min="1031" max="1031" width="14.7109375" style="373" customWidth="1"/>
    <col min="1032" max="1280" width="9.140625" style="373"/>
    <col min="1281" max="1281" width="4.42578125" style="373" customWidth="1"/>
    <col min="1282" max="1282" width="7.5703125" style="373" customWidth="1"/>
    <col min="1283" max="1283" width="47.42578125" style="373" customWidth="1"/>
    <col min="1284" max="1284" width="14.85546875" style="373" customWidth="1"/>
    <col min="1285" max="1285" width="14" style="373" customWidth="1"/>
    <col min="1286" max="1286" width="14.140625" style="373" customWidth="1"/>
    <col min="1287" max="1287" width="14.7109375" style="373" customWidth="1"/>
    <col min="1288" max="1536" width="9.140625" style="373"/>
    <col min="1537" max="1537" width="4.42578125" style="373" customWidth="1"/>
    <col min="1538" max="1538" width="7.5703125" style="373" customWidth="1"/>
    <col min="1539" max="1539" width="47.42578125" style="373" customWidth="1"/>
    <col min="1540" max="1540" width="14.85546875" style="373" customWidth="1"/>
    <col min="1541" max="1541" width="14" style="373" customWidth="1"/>
    <col min="1542" max="1542" width="14.140625" style="373" customWidth="1"/>
    <col min="1543" max="1543" width="14.7109375" style="373" customWidth="1"/>
    <col min="1544" max="1792" width="9.140625" style="373"/>
    <col min="1793" max="1793" width="4.42578125" style="373" customWidth="1"/>
    <col min="1794" max="1794" width="7.5703125" style="373" customWidth="1"/>
    <col min="1795" max="1795" width="47.42578125" style="373" customWidth="1"/>
    <col min="1796" max="1796" width="14.85546875" style="373" customWidth="1"/>
    <col min="1797" max="1797" width="14" style="373" customWidth="1"/>
    <col min="1798" max="1798" width="14.140625" style="373" customWidth="1"/>
    <col min="1799" max="1799" width="14.7109375" style="373" customWidth="1"/>
    <col min="1800" max="2048" width="9.140625" style="373"/>
    <col min="2049" max="2049" width="4.42578125" style="373" customWidth="1"/>
    <col min="2050" max="2050" width="7.5703125" style="373" customWidth="1"/>
    <col min="2051" max="2051" width="47.42578125" style="373" customWidth="1"/>
    <col min="2052" max="2052" width="14.85546875" style="373" customWidth="1"/>
    <col min="2053" max="2053" width="14" style="373" customWidth="1"/>
    <col min="2054" max="2054" width="14.140625" style="373" customWidth="1"/>
    <col min="2055" max="2055" width="14.7109375" style="373" customWidth="1"/>
    <col min="2056" max="2304" width="9.140625" style="373"/>
    <col min="2305" max="2305" width="4.42578125" style="373" customWidth="1"/>
    <col min="2306" max="2306" width="7.5703125" style="373" customWidth="1"/>
    <col min="2307" max="2307" width="47.42578125" style="373" customWidth="1"/>
    <col min="2308" max="2308" width="14.85546875" style="373" customWidth="1"/>
    <col min="2309" max="2309" width="14" style="373" customWidth="1"/>
    <col min="2310" max="2310" width="14.140625" style="373" customWidth="1"/>
    <col min="2311" max="2311" width="14.7109375" style="373" customWidth="1"/>
    <col min="2312" max="2560" width="9.140625" style="373"/>
    <col min="2561" max="2561" width="4.42578125" style="373" customWidth="1"/>
    <col min="2562" max="2562" width="7.5703125" style="373" customWidth="1"/>
    <col min="2563" max="2563" width="47.42578125" style="373" customWidth="1"/>
    <col min="2564" max="2564" width="14.85546875" style="373" customWidth="1"/>
    <col min="2565" max="2565" width="14" style="373" customWidth="1"/>
    <col min="2566" max="2566" width="14.140625" style="373" customWidth="1"/>
    <col min="2567" max="2567" width="14.7109375" style="373" customWidth="1"/>
    <col min="2568" max="2816" width="9.140625" style="373"/>
    <col min="2817" max="2817" width="4.42578125" style="373" customWidth="1"/>
    <col min="2818" max="2818" width="7.5703125" style="373" customWidth="1"/>
    <col min="2819" max="2819" width="47.42578125" style="373" customWidth="1"/>
    <col min="2820" max="2820" width="14.85546875" style="373" customWidth="1"/>
    <col min="2821" max="2821" width="14" style="373" customWidth="1"/>
    <col min="2822" max="2822" width="14.140625" style="373" customWidth="1"/>
    <col min="2823" max="2823" width="14.7109375" style="373" customWidth="1"/>
    <col min="2824" max="3072" width="9.140625" style="373"/>
    <col min="3073" max="3073" width="4.42578125" style="373" customWidth="1"/>
    <col min="3074" max="3074" width="7.5703125" style="373" customWidth="1"/>
    <col min="3075" max="3075" width="47.42578125" style="373" customWidth="1"/>
    <col min="3076" max="3076" width="14.85546875" style="373" customWidth="1"/>
    <col min="3077" max="3077" width="14" style="373" customWidth="1"/>
    <col min="3078" max="3078" width="14.140625" style="373" customWidth="1"/>
    <col min="3079" max="3079" width="14.7109375" style="373" customWidth="1"/>
    <col min="3080" max="3328" width="9.140625" style="373"/>
    <col min="3329" max="3329" width="4.42578125" style="373" customWidth="1"/>
    <col min="3330" max="3330" width="7.5703125" style="373" customWidth="1"/>
    <col min="3331" max="3331" width="47.42578125" style="373" customWidth="1"/>
    <col min="3332" max="3332" width="14.85546875" style="373" customWidth="1"/>
    <col min="3333" max="3333" width="14" style="373" customWidth="1"/>
    <col min="3334" max="3334" width="14.140625" style="373" customWidth="1"/>
    <col min="3335" max="3335" width="14.7109375" style="373" customWidth="1"/>
    <col min="3336" max="3584" width="9.140625" style="373"/>
    <col min="3585" max="3585" width="4.42578125" style="373" customWidth="1"/>
    <col min="3586" max="3586" width="7.5703125" style="373" customWidth="1"/>
    <col min="3587" max="3587" width="47.42578125" style="373" customWidth="1"/>
    <col min="3588" max="3588" width="14.85546875" style="373" customWidth="1"/>
    <col min="3589" max="3589" width="14" style="373" customWidth="1"/>
    <col min="3590" max="3590" width="14.140625" style="373" customWidth="1"/>
    <col min="3591" max="3591" width="14.7109375" style="373" customWidth="1"/>
    <col min="3592" max="3840" width="9.140625" style="373"/>
    <col min="3841" max="3841" width="4.42578125" style="373" customWidth="1"/>
    <col min="3842" max="3842" width="7.5703125" style="373" customWidth="1"/>
    <col min="3843" max="3843" width="47.42578125" style="373" customWidth="1"/>
    <col min="3844" max="3844" width="14.85546875" style="373" customWidth="1"/>
    <col min="3845" max="3845" width="14" style="373" customWidth="1"/>
    <col min="3846" max="3846" width="14.140625" style="373" customWidth="1"/>
    <col min="3847" max="3847" width="14.7109375" style="373" customWidth="1"/>
    <col min="3848" max="4096" width="9.140625" style="373"/>
    <col min="4097" max="4097" width="4.42578125" style="373" customWidth="1"/>
    <col min="4098" max="4098" width="7.5703125" style="373" customWidth="1"/>
    <col min="4099" max="4099" width="47.42578125" style="373" customWidth="1"/>
    <col min="4100" max="4100" width="14.85546875" style="373" customWidth="1"/>
    <col min="4101" max="4101" width="14" style="373" customWidth="1"/>
    <col min="4102" max="4102" width="14.140625" style="373" customWidth="1"/>
    <col min="4103" max="4103" width="14.7109375" style="373" customWidth="1"/>
    <col min="4104" max="4352" width="9.140625" style="373"/>
    <col min="4353" max="4353" width="4.42578125" style="373" customWidth="1"/>
    <col min="4354" max="4354" width="7.5703125" style="373" customWidth="1"/>
    <col min="4355" max="4355" width="47.42578125" style="373" customWidth="1"/>
    <col min="4356" max="4356" width="14.85546875" style="373" customWidth="1"/>
    <col min="4357" max="4357" width="14" style="373" customWidth="1"/>
    <col min="4358" max="4358" width="14.140625" style="373" customWidth="1"/>
    <col min="4359" max="4359" width="14.7109375" style="373" customWidth="1"/>
    <col min="4360" max="4608" width="9.140625" style="373"/>
    <col min="4609" max="4609" width="4.42578125" style="373" customWidth="1"/>
    <col min="4610" max="4610" width="7.5703125" style="373" customWidth="1"/>
    <col min="4611" max="4611" width="47.42578125" style="373" customWidth="1"/>
    <col min="4612" max="4612" width="14.85546875" style="373" customWidth="1"/>
    <col min="4613" max="4613" width="14" style="373" customWidth="1"/>
    <col min="4614" max="4614" width="14.140625" style="373" customWidth="1"/>
    <col min="4615" max="4615" width="14.7109375" style="373" customWidth="1"/>
    <col min="4616" max="4864" width="9.140625" style="373"/>
    <col min="4865" max="4865" width="4.42578125" style="373" customWidth="1"/>
    <col min="4866" max="4866" width="7.5703125" style="373" customWidth="1"/>
    <col min="4867" max="4867" width="47.42578125" style="373" customWidth="1"/>
    <col min="4868" max="4868" width="14.85546875" style="373" customWidth="1"/>
    <col min="4869" max="4869" width="14" style="373" customWidth="1"/>
    <col min="4870" max="4870" width="14.140625" style="373" customWidth="1"/>
    <col min="4871" max="4871" width="14.7109375" style="373" customWidth="1"/>
    <col min="4872" max="5120" width="9.140625" style="373"/>
    <col min="5121" max="5121" width="4.42578125" style="373" customWidth="1"/>
    <col min="5122" max="5122" width="7.5703125" style="373" customWidth="1"/>
    <col min="5123" max="5123" width="47.42578125" style="373" customWidth="1"/>
    <col min="5124" max="5124" width="14.85546875" style="373" customWidth="1"/>
    <col min="5125" max="5125" width="14" style="373" customWidth="1"/>
    <col min="5126" max="5126" width="14.140625" style="373" customWidth="1"/>
    <col min="5127" max="5127" width="14.7109375" style="373" customWidth="1"/>
    <col min="5128" max="5376" width="9.140625" style="373"/>
    <col min="5377" max="5377" width="4.42578125" style="373" customWidth="1"/>
    <col min="5378" max="5378" width="7.5703125" style="373" customWidth="1"/>
    <col min="5379" max="5379" width="47.42578125" style="373" customWidth="1"/>
    <col min="5380" max="5380" width="14.85546875" style="373" customWidth="1"/>
    <col min="5381" max="5381" width="14" style="373" customWidth="1"/>
    <col min="5382" max="5382" width="14.140625" style="373" customWidth="1"/>
    <col min="5383" max="5383" width="14.7109375" style="373" customWidth="1"/>
    <col min="5384" max="5632" width="9.140625" style="373"/>
    <col min="5633" max="5633" width="4.42578125" style="373" customWidth="1"/>
    <col min="5634" max="5634" width="7.5703125" style="373" customWidth="1"/>
    <col min="5635" max="5635" width="47.42578125" style="373" customWidth="1"/>
    <col min="5636" max="5636" width="14.85546875" style="373" customWidth="1"/>
    <col min="5637" max="5637" width="14" style="373" customWidth="1"/>
    <col min="5638" max="5638" width="14.140625" style="373" customWidth="1"/>
    <col min="5639" max="5639" width="14.7109375" style="373" customWidth="1"/>
    <col min="5640" max="5888" width="9.140625" style="373"/>
    <col min="5889" max="5889" width="4.42578125" style="373" customWidth="1"/>
    <col min="5890" max="5890" width="7.5703125" style="373" customWidth="1"/>
    <col min="5891" max="5891" width="47.42578125" style="373" customWidth="1"/>
    <col min="5892" max="5892" width="14.85546875" style="373" customWidth="1"/>
    <col min="5893" max="5893" width="14" style="373" customWidth="1"/>
    <col min="5894" max="5894" width="14.140625" style="373" customWidth="1"/>
    <col min="5895" max="5895" width="14.7109375" style="373" customWidth="1"/>
    <col min="5896" max="6144" width="9.140625" style="373"/>
    <col min="6145" max="6145" width="4.42578125" style="373" customWidth="1"/>
    <col min="6146" max="6146" width="7.5703125" style="373" customWidth="1"/>
    <col min="6147" max="6147" width="47.42578125" style="373" customWidth="1"/>
    <col min="6148" max="6148" width="14.85546875" style="373" customWidth="1"/>
    <col min="6149" max="6149" width="14" style="373" customWidth="1"/>
    <col min="6150" max="6150" width="14.140625" style="373" customWidth="1"/>
    <col min="6151" max="6151" width="14.7109375" style="373" customWidth="1"/>
    <col min="6152" max="6400" width="9.140625" style="373"/>
    <col min="6401" max="6401" width="4.42578125" style="373" customWidth="1"/>
    <col min="6402" max="6402" width="7.5703125" style="373" customWidth="1"/>
    <col min="6403" max="6403" width="47.42578125" style="373" customWidth="1"/>
    <col min="6404" max="6404" width="14.85546875" style="373" customWidth="1"/>
    <col min="6405" max="6405" width="14" style="373" customWidth="1"/>
    <col min="6406" max="6406" width="14.140625" style="373" customWidth="1"/>
    <col min="6407" max="6407" width="14.7109375" style="373" customWidth="1"/>
    <col min="6408" max="6656" width="9.140625" style="373"/>
    <col min="6657" max="6657" width="4.42578125" style="373" customWidth="1"/>
    <col min="6658" max="6658" width="7.5703125" style="373" customWidth="1"/>
    <col min="6659" max="6659" width="47.42578125" style="373" customWidth="1"/>
    <col min="6660" max="6660" width="14.85546875" style="373" customWidth="1"/>
    <col min="6661" max="6661" width="14" style="373" customWidth="1"/>
    <col min="6662" max="6662" width="14.140625" style="373" customWidth="1"/>
    <col min="6663" max="6663" width="14.7109375" style="373" customWidth="1"/>
    <col min="6664" max="6912" width="9.140625" style="373"/>
    <col min="6913" max="6913" width="4.42578125" style="373" customWidth="1"/>
    <col min="6914" max="6914" width="7.5703125" style="373" customWidth="1"/>
    <col min="6915" max="6915" width="47.42578125" style="373" customWidth="1"/>
    <col min="6916" max="6916" width="14.85546875" style="373" customWidth="1"/>
    <col min="6917" max="6917" width="14" style="373" customWidth="1"/>
    <col min="6918" max="6918" width="14.140625" style="373" customWidth="1"/>
    <col min="6919" max="6919" width="14.7109375" style="373" customWidth="1"/>
    <col min="6920" max="7168" width="9.140625" style="373"/>
    <col min="7169" max="7169" width="4.42578125" style="373" customWidth="1"/>
    <col min="7170" max="7170" width="7.5703125" style="373" customWidth="1"/>
    <col min="7171" max="7171" width="47.42578125" style="373" customWidth="1"/>
    <col min="7172" max="7172" width="14.85546875" style="373" customWidth="1"/>
    <col min="7173" max="7173" width="14" style="373" customWidth="1"/>
    <col min="7174" max="7174" width="14.140625" style="373" customWidth="1"/>
    <col min="7175" max="7175" width="14.7109375" style="373" customWidth="1"/>
    <col min="7176" max="7424" width="9.140625" style="373"/>
    <col min="7425" max="7425" width="4.42578125" style="373" customWidth="1"/>
    <col min="7426" max="7426" width="7.5703125" style="373" customWidth="1"/>
    <col min="7427" max="7427" width="47.42578125" style="373" customWidth="1"/>
    <col min="7428" max="7428" width="14.85546875" style="373" customWidth="1"/>
    <col min="7429" max="7429" width="14" style="373" customWidth="1"/>
    <col min="7430" max="7430" width="14.140625" style="373" customWidth="1"/>
    <col min="7431" max="7431" width="14.7109375" style="373" customWidth="1"/>
    <col min="7432" max="7680" width="9.140625" style="373"/>
    <col min="7681" max="7681" width="4.42578125" style="373" customWidth="1"/>
    <col min="7682" max="7682" width="7.5703125" style="373" customWidth="1"/>
    <col min="7683" max="7683" width="47.42578125" style="373" customWidth="1"/>
    <col min="7684" max="7684" width="14.85546875" style="373" customWidth="1"/>
    <col min="7685" max="7685" width="14" style="373" customWidth="1"/>
    <col min="7686" max="7686" width="14.140625" style="373" customWidth="1"/>
    <col min="7687" max="7687" width="14.7109375" style="373" customWidth="1"/>
    <col min="7688" max="7936" width="9.140625" style="373"/>
    <col min="7937" max="7937" width="4.42578125" style="373" customWidth="1"/>
    <col min="7938" max="7938" width="7.5703125" style="373" customWidth="1"/>
    <col min="7939" max="7939" width="47.42578125" style="373" customWidth="1"/>
    <col min="7940" max="7940" width="14.85546875" style="373" customWidth="1"/>
    <col min="7941" max="7941" width="14" style="373" customWidth="1"/>
    <col min="7942" max="7942" width="14.140625" style="373" customWidth="1"/>
    <col min="7943" max="7943" width="14.7109375" style="373" customWidth="1"/>
    <col min="7944" max="8192" width="9.140625" style="373"/>
    <col min="8193" max="8193" width="4.42578125" style="373" customWidth="1"/>
    <col min="8194" max="8194" width="7.5703125" style="373" customWidth="1"/>
    <col min="8195" max="8195" width="47.42578125" style="373" customWidth="1"/>
    <col min="8196" max="8196" width="14.85546875" style="373" customWidth="1"/>
    <col min="8197" max="8197" width="14" style="373" customWidth="1"/>
    <col min="8198" max="8198" width="14.140625" style="373" customWidth="1"/>
    <col min="8199" max="8199" width="14.7109375" style="373" customWidth="1"/>
    <col min="8200" max="8448" width="9.140625" style="373"/>
    <col min="8449" max="8449" width="4.42578125" style="373" customWidth="1"/>
    <col min="8450" max="8450" width="7.5703125" style="373" customWidth="1"/>
    <col min="8451" max="8451" width="47.42578125" style="373" customWidth="1"/>
    <col min="8452" max="8452" width="14.85546875" style="373" customWidth="1"/>
    <col min="8453" max="8453" width="14" style="373" customWidth="1"/>
    <col min="8454" max="8454" width="14.140625" style="373" customWidth="1"/>
    <col min="8455" max="8455" width="14.7109375" style="373" customWidth="1"/>
    <col min="8456" max="8704" width="9.140625" style="373"/>
    <col min="8705" max="8705" width="4.42578125" style="373" customWidth="1"/>
    <col min="8706" max="8706" width="7.5703125" style="373" customWidth="1"/>
    <col min="8707" max="8707" width="47.42578125" style="373" customWidth="1"/>
    <col min="8708" max="8708" width="14.85546875" style="373" customWidth="1"/>
    <col min="8709" max="8709" width="14" style="373" customWidth="1"/>
    <col min="8710" max="8710" width="14.140625" style="373" customWidth="1"/>
    <col min="8711" max="8711" width="14.7109375" style="373" customWidth="1"/>
    <col min="8712" max="8960" width="9.140625" style="373"/>
    <col min="8961" max="8961" width="4.42578125" style="373" customWidth="1"/>
    <col min="8962" max="8962" width="7.5703125" style="373" customWidth="1"/>
    <col min="8963" max="8963" width="47.42578125" style="373" customWidth="1"/>
    <col min="8964" max="8964" width="14.85546875" style="373" customWidth="1"/>
    <col min="8965" max="8965" width="14" style="373" customWidth="1"/>
    <col min="8966" max="8966" width="14.140625" style="373" customWidth="1"/>
    <col min="8967" max="8967" width="14.7109375" style="373" customWidth="1"/>
    <col min="8968" max="9216" width="9.140625" style="373"/>
    <col min="9217" max="9217" width="4.42578125" style="373" customWidth="1"/>
    <col min="9218" max="9218" width="7.5703125" style="373" customWidth="1"/>
    <col min="9219" max="9219" width="47.42578125" style="373" customWidth="1"/>
    <col min="9220" max="9220" width="14.85546875" style="373" customWidth="1"/>
    <col min="9221" max="9221" width="14" style="373" customWidth="1"/>
    <col min="9222" max="9222" width="14.140625" style="373" customWidth="1"/>
    <col min="9223" max="9223" width="14.7109375" style="373" customWidth="1"/>
    <col min="9224" max="9472" width="9.140625" style="373"/>
    <col min="9473" max="9473" width="4.42578125" style="373" customWidth="1"/>
    <col min="9474" max="9474" width="7.5703125" style="373" customWidth="1"/>
    <col min="9475" max="9475" width="47.42578125" style="373" customWidth="1"/>
    <col min="9476" max="9476" width="14.85546875" style="373" customWidth="1"/>
    <col min="9477" max="9477" width="14" style="373" customWidth="1"/>
    <col min="9478" max="9478" width="14.140625" style="373" customWidth="1"/>
    <col min="9479" max="9479" width="14.7109375" style="373" customWidth="1"/>
    <col min="9480" max="9728" width="9.140625" style="373"/>
    <col min="9729" max="9729" width="4.42578125" style="373" customWidth="1"/>
    <col min="9730" max="9730" width="7.5703125" style="373" customWidth="1"/>
    <col min="9731" max="9731" width="47.42578125" style="373" customWidth="1"/>
    <col min="9732" max="9732" width="14.85546875" style="373" customWidth="1"/>
    <col min="9733" max="9733" width="14" style="373" customWidth="1"/>
    <col min="9734" max="9734" width="14.140625" style="373" customWidth="1"/>
    <col min="9735" max="9735" width="14.7109375" style="373" customWidth="1"/>
    <col min="9736" max="9984" width="9.140625" style="373"/>
    <col min="9985" max="9985" width="4.42578125" style="373" customWidth="1"/>
    <col min="9986" max="9986" width="7.5703125" style="373" customWidth="1"/>
    <col min="9987" max="9987" width="47.42578125" style="373" customWidth="1"/>
    <col min="9988" max="9988" width="14.85546875" style="373" customWidth="1"/>
    <col min="9989" max="9989" width="14" style="373" customWidth="1"/>
    <col min="9990" max="9990" width="14.140625" style="373" customWidth="1"/>
    <col min="9991" max="9991" width="14.7109375" style="373" customWidth="1"/>
    <col min="9992" max="10240" width="9.140625" style="373"/>
    <col min="10241" max="10241" width="4.42578125" style="373" customWidth="1"/>
    <col min="10242" max="10242" width="7.5703125" style="373" customWidth="1"/>
    <col min="10243" max="10243" width="47.42578125" style="373" customWidth="1"/>
    <col min="10244" max="10244" width="14.85546875" style="373" customWidth="1"/>
    <col min="10245" max="10245" width="14" style="373" customWidth="1"/>
    <col min="10246" max="10246" width="14.140625" style="373" customWidth="1"/>
    <col min="10247" max="10247" width="14.7109375" style="373" customWidth="1"/>
    <col min="10248" max="10496" width="9.140625" style="373"/>
    <col min="10497" max="10497" width="4.42578125" style="373" customWidth="1"/>
    <col min="10498" max="10498" width="7.5703125" style="373" customWidth="1"/>
    <col min="10499" max="10499" width="47.42578125" style="373" customWidth="1"/>
    <col min="10500" max="10500" width="14.85546875" style="373" customWidth="1"/>
    <col min="10501" max="10501" width="14" style="373" customWidth="1"/>
    <col min="10502" max="10502" width="14.140625" style="373" customWidth="1"/>
    <col min="10503" max="10503" width="14.7109375" style="373" customWidth="1"/>
    <col min="10504" max="10752" width="9.140625" style="373"/>
    <col min="10753" max="10753" width="4.42578125" style="373" customWidth="1"/>
    <col min="10754" max="10754" width="7.5703125" style="373" customWidth="1"/>
    <col min="10755" max="10755" width="47.42578125" style="373" customWidth="1"/>
    <col min="10756" max="10756" width="14.85546875" style="373" customWidth="1"/>
    <col min="10757" max="10757" width="14" style="373" customWidth="1"/>
    <col min="10758" max="10758" width="14.140625" style="373" customWidth="1"/>
    <col min="10759" max="10759" width="14.7109375" style="373" customWidth="1"/>
    <col min="10760" max="11008" width="9.140625" style="373"/>
    <col min="11009" max="11009" width="4.42578125" style="373" customWidth="1"/>
    <col min="11010" max="11010" width="7.5703125" style="373" customWidth="1"/>
    <col min="11011" max="11011" width="47.42578125" style="373" customWidth="1"/>
    <col min="11012" max="11012" width="14.85546875" style="373" customWidth="1"/>
    <col min="11013" max="11013" width="14" style="373" customWidth="1"/>
    <col min="11014" max="11014" width="14.140625" style="373" customWidth="1"/>
    <col min="11015" max="11015" width="14.7109375" style="373" customWidth="1"/>
    <col min="11016" max="11264" width="9.140625" style="373"/>
    <col min="11265" max="11265" width="4.42578125" style="373" customWidth="1"/>
    <col min="11266" max="11266" width="7.5703125" style="373" customWidth="1"/>
    <col min="11267" max="11267" width="47.42578125" style="373" customWidth="1"/>
    <col min="11268" max="11268" width="14.85546875" style="373" customWidth="1"/>
    <col min="11269" max="11269" width="14" style="373" customWidth="1"/>
    <col min="11270" max="11270" width="14.140625" style="373" customWidth="1"/>
    <col min="11271" max="11271" width="14.7109375" style="373" customWidth="1"/>
    <col min="11272" max="11520" width="9.140625" style="373"/>
    <col min="11521" max="11521" width="4.42578125" style="373" customWidth="1"/>
    <col min="11522" max="11522" width="7.5703125" style="373" customWidth="1"/>
    <col min="11523" max="11523" width="47.42578125" style="373" customWidth="1"/>
    <col min="11524" max="11524" width="14.85546875" style="373" customWidth="1"/>
    <col min="11525" max="11525" width="14" style="373" customWidth="1"/>
    <col min="11526" max="11526" width="14.140625" style="373" customWidth="1"/>
    <col min="11527" max="11527" width="14.7109375" style="373" customWidth="1"/>
    <col min="11528" max="11776" width="9.140625" style="373"/>
    <col min="11777" max="11777" width="4.42578125" style="373" customWidth="1"/>
    <col min="11778" max="11778" width="7.5703125" style="373" customWidth="1"/>
    <col min="11779" max="11779" width="47.42578125" style="373" customWidth="1"/>
    <col min="11780" max="11780" width="14.85546875" style="373" customWidth="1"/>
    <col min="11781" max="11781" width="14" style="373" customWidth="1"/>
    <col min="11782" max="11782" width="14.140625" style="373" customWidth="1"/>
    <col min="11783" max="11783" width="14.7109375" style="373" customWidth="1"/>
    <col min="11784" max="12032" width="9.140625" style="373"/>
    <col min="12033" max="12033" width="4.42578125" style="373" customWidth="1"/>
    <col min="12034" max="12034" width="7.5703125" style="373" customWidth="1"/>
    <col min="12035" max="12035" width="47.42578125" style="373" customWidth="1"/>
    <col min="12036" max="12036" width="14.85546875" style="373" customWidth="1"/>
    <col min="12037" max="12037" width="14" style="373" customWidth="1"/>
    <col min="12038" max="12038" width="14.140625" style="373" customWidth="1"/>
    <col min="12039" max="12039" width="14.7109375" style="373" customWidth="1"/>
    <col min="12040" max="12288" width="9.140625" style="373"/>
    <col min="12289" max="12289" width="4.42578125" style="373" customWidth="1"/>
    <col min="12290" max="12290" width="7.5703125" style="373" customWidth="1"/>
    <col min="12291" max="12291" width="47.42578125" style="373" customWidth="1"/>
    <col min="12292" max="12292" width="14.85546875" style="373" customWidth="1"/>
    <col min="12293" max="12293" width="14" style="373" customWidth="1"/>
    <col min="12294" max="12294" width="14.140625" style="373" customWidth="1"/>
    <col min="12295" max="12295" width="14.7109375" style="373" customWidth="1"/>
    <col min="12296" max="12544" width="9.140625" style="373"/>
    <col min="12545" max="12545" width="4.42578125" style="373" customWidth="1"/>
    <col min="12546" max="12546" width="7.5703125" style="373" customWidth="1"/>
    <col min="12547" max="12547" width="47.42578125" style="373" customWidth="1"/>
    <col min="12548" max="12548" width="14.85546875" style="373" customWidth="1"/>
    <col min="12549" max="12549" width="14" style="373" customWidth="1"/>
    <col min="12550" max="12550" width="14.140625" style="373" customWidth="1"/>
    <col min="12551" max="12551" width="14.7109375" style="373" customWidth="1"/>
    <col min="12552" max="12800" width="9.140625" style="373"/>
    <col min="12801" max="12801" width="4.42578125" style="373" customWidth="1"/>
    <col min="12802" max="12802" width="7.5703125" style="373" customWidth="1"/>
    <col min="12803" max="12803" width="47.42578125" style="373" customWidth="1"/>
    <col min="12804" max="12804" width="14.85546875" style="373" customWidth="1"/>
    <col min="12805" max="12805" width="14" style="373" customWidth="1"/>
    <col min="12806" max="12806" width="14.140625" style="373" customWidth="1"/>
    <col min="12807" max="12807" width="14.7109375" style="373" customWidth="1"/>
    <col min="12808" max="13056" width="9.140625" style="373"/>
    <col min="13057" max="13057" width="4.42578125" style="373" customWidth="1"/>
    <col min="13058" max="13058" width="7.5703125" style="373" customWidth="1"/>
    <col min="13059" max="13059" width="47.42578125" style="373" customWidth="1"/>
    <col min="13060" max="13060" width="14.85546875" style="373" customWidth="1"/>
    <col min="13061" max="13061" width="14" style="373" customWidth="1"/>
    <col min="13062" max="13062" width="14.140625" style="373" customWidth="1"/>
    <col min="13063" max="13063" width="14.7109375" style="373" customWidth="1"/>
    <col min="13064" max="13312" width="9.140625" style="373"/>
    <col min="13313" max="13313" width="4.42578125" style="373" customWidth="1"/>
    <col min="13314" max="13314" width="7.5703125" style="373" customWidth="1"/>
    <col min="13315" max="13315" width="47.42578125" style="373" customWidth="1"/>
    <col min="13316" max="13316" width="14.85546875" style="373" customWidth="1"/>
    <col min="13317" max="13317" width="14" style="373" customWidth="1"/>
    <col min="13318" max="13318" width="14.140625" style="373" customWidth="1"/>
    <col min="13319" max="13319" width="14.7109375" style="373" customWidth="1"/>
    <col min="13320" max="13568" width="9.140625" style="373"/>
    <col min="13569" max="13569" width="4.42578125" style="373" customWidth="1"/>
    <col min="13570" max="13570" width="7.5703125" style="373" customWidth="1"/>
    <col min="13571" max="13571" width="47.42578125" style="373" customWidth="1"/>
    <col min="13572" max="13572" width="14.85546875" style="373" customWidth="1"/>
    <col min="13573" max="13573" width="14" style="373" customWidth="1"/>
    <col min="13574" max="13574" width="14.140625" style="373" customWidth="1"/>
    <col min="13575" max="13575" width="14.7109375" style="373" customWidth="1"/>
    <col min="13576" max="13824" width="9.140625" style="373"/>
    <col min="13825" max="13825" width="4.42578125" style="373" customWidth="1"/>
    <col min="13826" max="13826" width="7.5703125" style="373" customWidth="1"/>
    <col min="13827" max="13827" width="47.42578125" style="373" customWidth="1"/>
    <col min="13828" max="13828" width="14.85546875" style="373" customWidth="1"/>
    <col min="13829" max="13829" width="14" style="373" customWidth="1"/>
    <col min="13830" max="13830" width="14.140625" style="373" customWidth="1"/>
    <col min="13831" max="13831" width="14.7109375" style="373" customWidth="1"/>
    <col min="13832" max="14080" width="9.140625" style="373"/>
    <col min="14081" max="14081" width="4.42578125" style="373" customWidth="1"/>
    <col min="14082" max="14082" width="7.5703125" style="373" customWidth="1"/>
    <col min="14083" max="14083" width="47.42578125" style="373" customWidth="1"/>
    <col min="14084" max="14084" width="14.85546875" style="373" customWidth="1"/>
    <col min="14085" max="14085" width="14" style="373" customWidth="1"/>
    <col min="14086" max="14086" width="14.140625" style="373" customWidth="1"/>
    <col min="14087" max="14087" width="14.7109375" style="373" customWidth="1"/>
    <col min="14088" max="14336" width="9.140625" style="373"/>
    <col min="14337" max="14337" width="4.42578125" style="373" customWidth="1"/>
    <col min="14338" max="14338" width="7.5703125" style="373" customWidth="1"/>
    <col min="14339" max="14339" width="47.42578125" style="373" customWidth="1"/>
    <col min="14340" max="14340" width="14.85546875" style="373" customWidth="1"/>
    <col min="14341" max="14341" width="14" style="373" customWidth="1"/>
    <col min="14342" max="14342" width="14.140625" style="373" customWidth="1"/>
    <col min="14343" max="14343" width="14.7109375" style="373" customWidth="1"/>
    <col min="14344" max="14592" width="9.140625" style="373"/>
    <col min="14593" max="14593" width="4.42578125" style="373" customWidth="1"/>
    <col min="14594" max="14594" width="7.5703125" style="373" customWidth="1"/>
    <col min="14595" max="14595" width="47.42578125" style="373" customWidth="1"/>
    <col min="14596" max="14596" width="14.85546875" style="373" customWidth="1"/>
    <col min="14597" max="14597" width="14" style="373" customWidth="1"/>
    <col min="14598" max="14598" width="14.140625" style="373" customWidth="1"/>
    <col min="14599" max="14599" width="14.7109375" style="373" customWidth="1"/>
    <col min="14600" max="14848" width="9.140625" style="373"/>
    <col min="14849" max="14849" width="4.42578125" style="373" customWidth="1"/>
    <col min="14850" max="14850" width="7.5703125" style="373" customWidth="1"/>
    <col min="14851" max="14851" width="47.42578125" style="373" customWidth="1"/>
    <col min="14852" max="14852" width="14.85546875" style="373" customWidth="1"/>
    <col min="14853" max="14853" width="14" style="373" customWidth="1"/>
    <col min="14854" max="14854" width="14.140625" style="373" customWidth="1"/>
    <col min="14855" max="14855" width="14.7109375" style="373" customWidth="1"/>
    <col min="14856" max="15104" width="9.140625" style="373"/>
    <col min="15105" max="15105" width="4.42578125" style="373" customWidth="1"/>
    <col min="15106" max="15106" width="7.5703125" style="373" customWidth="1"/>
    <col min="15107" max="15107" width="47.42578125" style="373" customWidth="1"/>
    <col min="15108" max="15108" width="14.85546875" style="373" customWidth="1"/>
    <col min="15109" max="15109" width="14" style="373" customWidth="1"/>
    <col min="15110" max="15110" width="14.140625" style="373" customWidth="1"/>
    <col min="15111" max="15111" width="14.7109375" style="373" customWidth="1"/>
    <col min="15112" max="15360" width="9.140625" style="373"/>
    <col min="15361" max="15361" width="4.42578125" style="373" customWidth="1"/>
    <col min="15362" max="15362" width="7.5703125" style="373" customWidth="1"/>
    <col min="15363" max="15363" width="47.42578125" style="373" customWidth="1"/>
    <col min="15364" max="15364" width="14.85546875" style="373" customWidth="1"/>
    <col min="15365" max="15365" width="14" style="373" customWidth="1"/>
    <col min="15366" max="15366" width="14.140625" style="373" customWidth="1"/>
    <col min="15367" max="15367" width="14.7109375" style="373" customWidth="1"/>
    <col min="15368" max="15616" width="9.140625" style="373"/>
    <col min="15617" max="15617" width="4.42578125" style="373" customWidth="1"/>
    <col min="15618" max="15618" width="7.5703125" style="373" customWidth="1"/>
    <col min="15619" max="15619" width="47.42578125" style="373" customWidth="1"/>
    <col min="15620" max="15620" width="14.85546875" style="373" customWidth="1"/>
    <col min="15621" max="15621" width="14" style="373" customWidth="1"/>
    <col min="15622" max="15622" width="14.140625" style="373" customWidth="1"/>
    <col min="15623" max="15623" width="14.7109375" style="373" customWidth="1"/>
    <col min="15624" max="15872" width="9.140625" style="373"/>
    <col min="15873" max="15873" width="4.42578125" style="373" customWidth="1"/>
    <col min="15874" max="15874" width="7.5703125" style="373" customWidth="1"/>
    <col min="15875" max="15875" width="47.42578125" style="373" customWidth="1"/>
    <col min="15876" max="15876" width="14.85546875" style="373" customWidth="1"/>
    <col min="15877" max="15877" width="14" style="373" customWidth="1"/>
    <col min="15878" max="15878" width="14.140625" style="373" customWidth="1"/>
    <col min="15879" max="15879" width="14.7109375" style="373" customWidth="1"/>
    <col min="15880" max="16128" width="9.140625" style="373"/>
    <col min="16129" max="16129" width="4.42578125" style="373" customWidth="1"/>
    <col min="16130" max="16130" width="7.5703125" style="373" customWidth="1"/>
    <col min="16131" max="16131" width="47.42578125" style="373" customWidth="1"/>
    <col min="16132" max="16132" width="14.85546875" style="373" customWidth="1"/>
    <col min="16133" max="16133" width="14" style="373" customWidth="1"/>
    <col min="16134" max="16134" width="14.140625" style="373" customWidth="1"/>
    <col min="16135" max="16135" width="14.7109375" style="373" customWidth="1"/>
    <col min="16136" max="16384" width="9.140625" style="373"/>
  </cols>
  <sheetData>
    <row r="1" spans="1:7" x14ac:dyDescent="0.25">
      <c r="F1" s="4" t="s">
        <v>177</v>
      </c>
    </row>
    <row r="2" spans="1:7" x14ac:dyDescent="0.25">
      <c r="F2" s="4" t="s">
        <v>336</v>
      </c>
    </row>
    <row r="3" spans="1:7" x14ac:dyDescent="0.25">
      <c r="F3" s="4" t="s">
        <v>30</v>
      </c>
    </row>
    <row r="4" spans="1:7" x14ac:dyDescent="0.25">
      <c r="F4" s="4" t="s">
        <v>337</v>
      </c>
    </row>
    <row r="6" spans="1:7" s="77" customFormat="1" ht="12.75" x14ac:dyDescent="0.2">
      <c r="A6" s="150" t="s">
        <v>178</v>
      </c>
      <c r="B6" s="150"/>
      <c r="C6" s="150"/>
      <c r="D6" s="150"/>
      <c r="E6" s="150"/>
      <c r="F6" s="150"/>
      <c r="G6" s="150"/>
    </row>
    <row r="7" spans="1:7" s="77" customFormat="1" ht="12.75" x14ac:dyDescent="0.2">
      <c r="A7" s="150" t="s">
        <v>356</v>
      </c>
      <c r="B7" s="150"/>
      <c r="C7" s="150"/>
      <c r="D7" s="150"/>
      <c r="E7" s="150"/>
      <c r="F7" s="150"/>
      <c r="G7" s="150"/>
    </row>
    <row r="8" spans="1:7" x14ac:dyDescent="0.25">
      <c r="A8" s="151" t="s">
        <v>179</v>
      </c>
      <c r="B8" s="151"/>
      <c r="C8" s="151"/>
      <c r="D8" s="151"/>
      <c r="E8" s="151"/>
      <c r="F8" s="151"/>
      <c r="G8" s="151"/>
    </row>
    <row r="9" spans="1:7" x14ac:dyDescent="0.25">
      <c r="A9" s="424"/>
      <c r="B9" s="424"/>
      <c r="C9" s="424"/>
      <c r="D9" s="424"/>
      <c r="E9" s="424"/>
      <c r="F9" s="424"/>
      <c r="G9" s="152" t="s">
        <v>1</v>
      </c>
    </row>
    <row r="10" spans="1:7" ht="15" customHeight="1" x14ac:dyDescent="0.25">
      <c r="A10" s="153"/>
      <c r="B10" s="153"/>
      <c r="C10" s="153"/>
      <c r="D10" s="154" t="s">
        <v>180</v>
      </c>
      <c r="E10" s="155"/>
      <c r="F10" s="156"/>
      <c r="G10" s="154" t="s">
        <v>180</v>
      </c>
    </row>
    <row r="11" spans="1:7" x14ac:dyDescent="0.25">
      <c r="A11" s="157"/>
      <c r="B11" s="157" t="s">
        <v>3</v>
      </c>
      <c r="C11" s="157"/>
      <c r="D11" s="158" t="s">
        <v>181</v>
      </c>
      <c r="E11" s="158"/>
      <c r="F11" s="158"/>
      <c r="G11" s="158" t="s">
        <v>182</v>
      </c>
    </row>
    <row r="12" spans="1:7" x14ac:dyDescent="0.25">
      <c r="A12" s="157" t="s">
        <v>27</v>
      </c>
      <c r="B12" s="159"/>
      <c r="C12" s="157" t="s">
        <v>183</v>
      </c>
      <c r="D12" s="158" t="s">
        <v>184</v>
      </c>
      <c r="E12" s="158" t="s">
        <v>185</v>
      </c>
      <c r="F12" s="158" t="s">
        <v>186</v>
      </c>
      <c r="G12" s="158" t="s">
        <v>187</v>
      </c>
    </row>
    <row r="13" spans="1:7" x14ac:dyDescent="0.25">
      <c r="A13" s="159"/>
      <c r="B13" s="159" t="s">
        <v>4</v>
      </c>
      <c r="C13" s="159"/>
      <c r="D13" s="160" t="s">
        <v>188</v>
      </c>
      <c r="E13" s="160"/>
      <c r="F13" s="160"/>
      <c r="G13" s="160" t="s">
        <v>188</v>
      </c>
    </row>
    <row r="14" spans="1:7" x14ac:dyDescent="0.25">
      <c r="A14" s="161">
        <v>1</v>
      </c>
      <c r="B14" s="161">
        <v>2</v>
      </c>
      <c r="C14" s="161">
        <v>3</v>
      </c>
      <c r="D14" s="161">
        <v>4</v>
      </c>
      <c r="E14" s="161">
        <v>5</v>
      </c>
      <c r="F14" s="161">
        <v>6</v>
      </c>
      <c r="G14" s="161">
        <v>7</v>
      </c>
    </row>
    <row r="15" spans="1:7" s="424" customFormat="1" x14ac:dyDescent="0.25">
      <c r="A15" s="162"/>
      <c r="B15" s="163">
        <v>801</v>
      </c>
      <c r="C15" s="425"/>
      <c r="D15" s="426"/>
      <c r="E15" s="426"/>
      <c r="F15" s="426"/>
      <c r="G15" s="426"/>
    </row>
    <row r="16" spans="1:7" x14ac:dyDescent="0.25">
      <c r="A16" s="164" t="s">
        <v>189</v>
      </c>
      <c r="B16" s="427">
        <v>80101</v>
      </c>
      <c r="C16" s="165" t="s">
        <v>12</v>
      </c>
      <c r="D16" s="428">
        <v>0</v>
      </c>
      <c r="E16" s="428">
        <v>688229.94</v>
      </c>
      <c r="F16" s="428">
        <v>688229.94</v>
      </c>
      <c r="G16" s="428">
        <v>0</v>
      </c>
    </row>
    <row r="17" spans="1:7" x14ac:dyDescent="0.25">
      <c r="A17" s="164" t="s">
        <v>190</v>
      </c>
      <c r="B17" s="427">
        <v>80102</v>
      </c>
      <c r="C17" s="166" t="s">
        <v>62</v>
      </c>
      <c r="D17" s="429">
        <v>0</v>
      </c>
      <c r="E17" s="429">
        <v>2600</v>
      </c>
      <c r="F17" s="429">
        <v>2600</v>
      </c>
      <c r="G17" s="429">
        <v>0</v>
      </c>
    </row>
    <row r="18" spans="1:7" x14ac:dyDescent="0.25">
      <c r="A18" s="164" t="s">
        <v>191</v>
      </c>
      <c r="B18" s="427">
        <v>80104</v>
      </c>
      <c r="C18" s="166" t="s">
        <v>14</v>
      </c>
      <c r="D18" s="429">
        <v>0</v>
      </c>
      <c r="E18" s="429">
        <v>2927255.6</v>
      </c>
      <c r="F18" s="429">
        <v>2927255.6</v>
      </c>
      <c r="G18" s="429">
        <v>0</v>
      </c>
    </row>
    <row r="19" spans="1:7" x14ac:dyDescent="0.25">
      <c r="A19" s="164" t="s">
        <v>192</v>
      </c>
      <c r="B19" s="427">
        <v>80115</v>
      </c>
      <c r="C19" s="166" t="s">
        <v>37</v>
      </c>
      <c r="D19" s="429">
        <v>0</v>
      </c>
      <c r="E19" s="429">
        <v>1093122</v>
      </c>
      <c r="F19" s="429">
        <v>1093122</v>
      </c>
      <c r="G19" s="429">
        <v>0</v>
      </c>
    </row>
    <row r="20" spans="1:7" x14ac:dyDescent="0.25">
      <c r="A20" s="164" t="s">
        <v>193</v>
      </c>
      <c r="B20" s="427">
        <v>80120</v>
      </c>
      <c r="C20" s="166" t="s">
        <v>52</v>
      </c>
      <c r="D20" s="430">
        <v>0</v>
      </c>
      <c r="E20" s="429">
        <v>231719.99</v>
      </c>
      <c r="F20" s="429">
        <v>231719.99</v>
      </c>
      <c r="G20" s="429">
        <v>0</v>
      </c>
    </row>
    <row r="21" spans="1:7" x14ac:dyDescent="0.25">
      <c r="A21" s="164" t="s">
        <v>194</v>
      </c>
      <c r="B21" s="427">
        <v>80132</v>
      </c>
      <c r="C21" s="166" t="s">
        <v>357</v>
      </c>
      <c r="D21" s="429">
        <v>0</v>
      </c>
      <c r="E21" s="429">
        <v>34000</v>
      </c>
      <c r="F21" s="429">
        <v>34000</v>
      </c>
      <c r="G21" s="431">
        <v>0</v>
      </c>
    </row>
    <row r="22" spans="1:7" x14ac:dyDescent="0.25">
      <c r="A22" s="164" t="s">
        <v>195</v>
      </c>
      <c r="B22" s="427">
        <v>80134</v>
      </c>
      <c r="C22" s="166" t="s">
        <v>196</v>
      </c>
      <c r="D22" s="429">
        <v>0</v>
      </c>
      <c r="E22" s="429">
        <v>1300</v>
      </c>
      <c r="F22" s="429">
        <v>1300</v>
      </c>
      <c r="G22" s="429">
        <v>0</v>
      </c>
    </row>
    <row r="23" spans="1:7" ht="25.5" x14ac:dyDescent="0.25">
      <c r="A23" s="167" t="s">
        <v>197</v>
      </c>
      <c r="B23" s="432">
        <v>80140</v>
      </c>
      <c r="C23" s="168" t="s">
        <v>206</v>
      </c>
      <c r="D23" s="429">
        <v>0</v>
      </c>
      <c r="E23" s="429">
        <v>101038</v>
      </c>
      <c r="F23" s="429">
        <v>101038</v>
      </c>
      <c r="G23" s="429">
        <v>0</v>
      </c>
    </row>
    <row r="24" spans="1:7" x14ac:dyDescent="0.25">
      <c r="A24" s="167" t="s">
        <v>198</v>
      </c>
      <c r="B24" s="432">
        <v>80142</v>
      </c>
      <c r="C24" s="168" t="s">
        <v>289</v>
      </c>
      <c r="D24" s="429">
        <v>0</v>
      </c>
      <c r="E24" s="429">
        <v>281040</v>
      </c>
      <c r="F24" s="429">
        <v>281040</v>
      </c>
      <c r="G24" s="429">
        <v>0</v>
      </c>
    </row>
    <row r="25" spans="1:7" x14ac:dyDescent="0.25">
      <c r="A25" s="167" t="s">
        <v>358</v>
      </c>
      <c r="B25" s="432">
        <v>80144</v>
      </c>
      <c r="C25" s="168" t="s">
        <v>359</v>
      </c>
      <c r="D25" s="429">
        <v>0</v>
      </c>
      <c r="E25" s="429">
        <v>63532</v>
      </c>
      <c r="F25" s="429">
        <v>63532</v>
      </c>
      <c r="G25" s="429">
        <v>0</v>
      </c>
    </row>
    <row r="26" spans="1:7" x14ac:dyDescent="0.25">
      <c r="A26" s="169" t="s">
        <v>360</v>
      </c>
      <c r="B26" s="433">
        <v>80148</v>
      </c>
      <c r="C26" s="166" t="s">
        <v>199</v>
      </c>
      <c r="D26" s="434">
        <v>0</v>
      </c>
      <c r="E26" s="434">
        <v>2773291</v>
      </c>
      <c r="F26" s="434">
        <v>2773291</v>
      </c>
      <c r="G26" s="434">
        <v>0</v>
      </c>
    </row>
    <row r="27" spans="1:7" x14ac:dyDescent="0.25">
      <c r="A27" s="435"/>
      <c r="B27" s="170">
        <v>854</v>
      </c>
      <c r="C27" s="171"/>
      <c r="D27" s="436"/>
      <c r="E27" s="436"/>
      <c r="F27" s="436"/>
      <c r="G27" s="436"/>
    </row>
    <row r="28" spans="1:7" x14ac:dyDescent="0.25">
      <c r="A28" s="164" t="s">
        <v>189</v>
      </c>
      <c r="B28" s="427">
        <v>85410</v>
      </c>
      <c r="C28" s="166" t="s">
        <v>175</v>
      </c>
      <c r="D28" s="429">
        <v>0</v>
      </c>
      <c r="E28" s="429">
        <v>491700</v>
      </c>
      <c r="F28" s="429">
        <v>491700</v>
      </c>
      <c r="G28" s="429">
        <v>0</v>
      </c>
    </row>
    <row r="29" spans="1:7" x14ac:dyDescent="0.25">
      <c r="A29" s="164" t="s">
        <v>190</v>
      </c>
      <c r="B29" s="427">
        <v>85412</v>
      </c>
      <c r="C29" s="166" t="s">
        <v>320</v>
      </c>
      <c r="D29" s="429"/>
      <c r="E29" s="429"/>
      <c r="F29" s="429"/>
      <c r="G29" s="429"/>
    </row>
    <row r="30" spans="1:7" x14ac:dyDescent="0.25">
      <c r="A30" s="164"/>
      <c r="B30" s="427"/>
      <c r="C30" s="166" t="s">
        <v>361</v>
      </c>
      <c r="D30" s="429">
        <v>0</v>
      </c>
      <c r="E30" s="429">
        <v>3050</v>
      </c>
      <c r="F30" s="429">
        <v>3050</v>
      </c>
      <c r="G30" s="429">
        <v>0</v>
      </c>
    </row>
    <row r="31" spans="1:7" x14ac:dyDescent="0.25">
      <c r="A31" s="164" t="s">
        <v>191</v>
      </c>
      <c r="B31" s="427">
        <v>85417</v>
      </c>
      <c r="C31" s="172" t="s">
        <v>200</v>
      </c>
      <c r="D31" s="429">
        <v>0</v>
      </c>
      <c r="E31" s="429">
        <v>80400</v>
      </c>
      <c r="F31" s="429">
        <v>80400</v>
      </c>
      <c r="G31" s="429">
        <v>0</v>
      </c>
    </row>
    <row r="32" spans="1:7" x14ac:dyDescent="0.25">
      <c r="A32" s="173" t="s">
        <v>192</v>
      </c>
      <c r="B32" s="437">
        <v>85420</v>
      </c>
      <c r="C32" s="174" t="s">
        <v>201</v>
      </c>
      <c r="D32" s="438">
        <v>0</v>
      </c>
      <c r="E32" s="438">
        <v>19502</v>
      </c>
      <c r="F32" s="438">
        <v>19502</v>
      </c>
      <c r="G32" s="439">
        <v>0</v>
      </c>
    </row>
    <row r="33" spans="1:7" s="443" customFormat="1" x14ac:dyDescent="0.25">
      <c r="A33" s="440"/>
      <c r="B33" s="440"/>
      <c r="C33" s="441" t="s">
        <v>202</v>
      </c>
      <c r="D33" s="442">
        <f>SUM(D16:D32)</f>
        <v>0</v>
      </c>
      <c r="E33" s="442">
        <f>SUM(E16:E32)</f>
        <v>8791780.5300000012</v>
      </c>
      <c r="F33" s="442">
        <f>SUM(F16:F32)</f>
        <v>8791780.5300000012</v>
      </c>
      <c r="G33" s="442">
        <f>SUM(G16:G32)</f>
        <v>0</v>
      </c>
    </row>
    <row r="35" spans="1:7" x14ac:dyDescent="0.25">
      <c r="A35" s="175"/>
      <c r="B35" s="175"/>
      <c r="C35" s="78"/>
    </row>
    <row r="36" spans="1:7" x14ac:dyDescent="0.25">
      <c r="A36" s="175"/>
      <c r="B36" s="175"/>
      <c r="C36" s="78"/>
    </row>
    <row r="37" spans="1:7" x14ac:dyDescent="0.25">
      <c r="A37" s="175"/>
      <c r="B37" s="175"/>
      <c r="C37" s="7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A758-27EB-4541-B731-100343DB0624}">
  <dimension ref="A1:H25"/>
  <sheetViews>
    <sheetView zoomScale="130" zoomScaleNormal="130" workbookViewId="0"/>
  </sheetViews>
  <sheetFormatPr defaultRowHeight="15" x14ac:dyDescent="0.25"/>
  <cols>
    <col min="1" max="1" width="3.7109375" style="373" customWidth="1"/>
    <col min="2" max="2" width="6.28515625" style="373" customWidth="1"/>
    <col min="3" max="3" width="8.28515625" style="373" customWidth="1"/>
    <col min="4" max="4" width="47.28515625" style="373" customWidth="1"/>
    <col min="5" max="5" width="21.5703125" style="373" customWidth="1"/>
    <col min="6" max="256" width="9.140625" style="373"/>
    <col min="257" max="257" width="3.7109375" style="373" customWidth="1"/>
    <col min="258" max="258" width="6.28515625" style="373" customWidth="1"/>
    <col min="259" max="259" width="8.28515625" style="373" customWidth="1"/>
    <col min="260" max="260" width="47.28515625" style="373" customWidth="1"/>
    <col min="261" max="261" width="21.5703125" style="373" customWidth="1"/>
    <col min="262" max="512" width="9.140625" style="373"/>
    <col min="513" max="513" width="3.7109375" style="373" customWidth="1"/>
    <col min="514" max="514" width="6.28515625" style="373" customWidth="1"/>
    <col min="515" max="515" width="8.28515625" style="373" customWidth="1"/>
    <col min="516" max="516" width="47.28515625" style="373" customWidth="1"/>
    <col min="517" max="517" width="21.5703125" style="373" customWidth="1"/>
    <col min="518" max="768" width="9.140625" style="373"/>
    <col min="769" max="769" width="3.7109375" style="373" customWidth="1"/>
    <col min="770" max="770" width="6.28515625" style="373" customWidth="1"/>
    <col min="771" max="771" width="8.28515625" style="373" customWidth="1"/>
    <col min="772" max="772" width="47.28515625" style="373" customWidth="1"/>
    <col min="773" max="773" width="21.5703125" style="373" customWidth="1"/>
    <col min="774" max="1024" width="9.140625" style="373"/>
    <col min="1025" max="1025" width="3.7109375" style="373" customWidth="1"/>
    <col min="1026" max="1026" width="6.28515625" style="373" customWidth="1"/>
    <col min="1027" max="1027" width="8.28515625" style="373" customWidth="1"/>
    <col min="1028" max="1028" width="47.28515625" style="373" customWidth="1"/>
    <col min="1029" max="1029" width="21.5703125" style="373" customWidth="1"/>
    <col min="1030" max="1280" width="9.140625" style="373"/>
    <col min="1281" max="1281" width="3.7109375" style="373" customWidth="1"/>
    <col min="1282" max="1282" width="6.28515625" style="373" customWidth="1"/>
    <col min="1283" max="1283" width="8.28515625" style="373" customWidth="1"/>
    <col min="1284" max="1284" width="47.28515625" style="373" customWidth="1"/>
    <col min="1285" max="1285" width="21.5703125" style="373" customWidth="1"/>
    <col min="1286" max="1536" width="9.140625" style="373"/>
    <col min="1537" max="1537" width="3.7109375" style="373" customWidth="1"/>
    <col min="1538" max="1538" width="6.28515625" style="373" customWidth="1"/>
    <col min="1539" max="1539" width="8.28515625" style="373" customWidth="1"/>
    <col min="1540" max="1540" width="47.28515625" style="373" customWidth="1"/>
    <col min="1541" max="1541" width="21.5703125" style="373" customWidth="1"/>
    <col min="1542" max="1792" width="9.140625" style="373"/>
    <col min="1793" max="1793" width="3.7109375" style="373" customWidth="1"/>
    <col min="1794" max="1794" width="6.28515625" style="373" customWidth="1"/>
    <col min="1795" max="1795" width="8.28515625" style="373" customWidth="1"/>
    <col min="1796" max="1796" width="47.28515625" style="373" customWidth="1"/>
    <col min="1797" max="1797" width="21.5703125" style="373" customWidth="1"/>
    <col min="1798" max="2048" width="9.140625" style="373"/>
    <col min="2049" max="2049" width="3.7109375" style="373" customWidth="1"/>
    <col min="2050" max="2050" width="6.28515625" style="373" customWidth="1"/>
    <col min="2051" max="2051" width="8.28515625" style="373" customWidth="1"/>
    <col min="2052" max="2052" width="47.28515625" style="373" customWidth="1"/>
    <col min="2053" max="2053" width="21.5703125" style="373" customWidth="1"/>
    <col min="2054" max="2304" width="9.140625" style="373"/>
    <col min="2305" max="2305" width="3.7109375" style="373" customWidth="1"/>
    <col min="2306" max="2306" width="6.28515625" style="373" customWidth="1"/>
    <col min="2307" max="2307" width="8.28515625" style="373" customWidth="1"/>
    <col min="2308" max="2308" width="47.28515625" style="373" customWidth="1"/>
    <col min="2309" max="2309" width="21.5703125" style="373" customWidth="1"/>
    <col min="2310" max="2560" width="9.140625" style="373"/>
    <col min="2561" max="2561" width="3.7109375" style="373" customWidth="1"/>
    <col min="2562" max="2562" width="6.28515625" style="373" customWidth="1"/>
    <col min="2563" max="2563" width="8.28515625" style="373" customWidth="1"/>
    <col min="2564" max="2564" width="47.28515625" style="373" customWidth="1"/>
    <col min="2565" max="2565" width="21.5703125" style="373" customWidth="1"/>
    <col min="2566" max="2816" width="9.140625" style="373"/>
    <col min="2817" max="2817" width="3.7109375" style="373" customWidth="1"/>
    <col min="2818" max="2818" width="6.28515625" style="373" customWidth="1"/>
    <col min="2819" max="2819" width="8.28515625" style="373" customWidth="1"/>
    <col min="2820" max="2820" width="47.28515625" style="373" customWidth="1"/>
    <col min="2821" max="2821" width="21.5703125" style="373" customWidth="1"/>
    <col min="2822" max="3072" width="9.140625" style="373"/>
    <col min="3073" max="3073" width="3.7109375" style="373" customWidth="1"/>
    <col min="3074" max="3074" width="6.28515625" style="373" customWidth="1"/>
    <col min="3075" max="3075" width="8.28515625" style="373" customWidth="1"/>
    <col min="3076" max="3076" width="47.28515625" style="373" customWidth="1"/>
    <col min="3077" max="3077" width="21.5703125" style="373" customWidth="1"/>
    <col min="3078" max="3328" width="9.140625" style="373"/>
    <col min="3329" max="3329" width="3.7109375" style="373" customWidth="1"/>
    <col min="3330" max="3330" width="6.28515625" style="373" customWidth="1"/>
    <col min="3331" max="3331" width="8.28515625" style="373" customWidth="1"/>
    <col min="3332" max="3332" width="47.28515625" style="373" customWidth="1"/>
    <col min="3333" max="3333" width="21.5703125" style="373" customWidth="1"/>
    <col min="3334" max="3584" width="9.140625" style="373"/>
    <col min="3585" max="3585" width="3.7109375" style="373" customWidth="1"/>
    <col min="3586" max="3586" width="6.28515625" style="373" customWidth="1"/>
    <col min="3587" max="3587" width="8.28515625" style="373" customWidth="1"/>
    <col min="3588" max="3588" width="47.28515625" style="373" customWidth="1"/>
    <col min="3589" max="3589" width="21.5703125" style="373" customWidth="1"/>
    <col min="3590" max="3840" width="9.140625" style="373"/>
    <col min="3841" max="3841" width="3.7109375" style="373" customWidth="1"/>
    <col min="3842" max="3842" width="6.28515625" style="373" customWidth="1"/>
    <col min="3843" max="3843" width="8.28515625" style="373" customWidth="1"/>
    <col min="3844" max="3844" width="47.28515625" style="373" customWidth="1"/>
    <col min="3845" max="3845" width="21.5703125" style="373" customWidth="1"/>
    <col min="3846" max="4096" width="9.140625" style="373"/>
    <col min="4097" max="4097" width="3.7109375" style="373" customWidth="1"/>
    <col min="4098" max="4098" width="6.28515625" style="373" customWidth="1"/>
    <col min="4099" max="4099" width="8.28515625" style="373" customWidth="1"/>
    <col min="4100" max="4100" width="47.28515625" style="373" customWidth="1"/>
    <col min="4101" max="4101" width="21.5703125" style="373" customWidth="1"/>
    <col min="4102" max="4352" width="9.140625" style="373"/>
    <col min="4353" max="4353" width="3.7109375" style="373" customWidth="1"/>
    <col min="4354" max="4354" width="6.28515625" style="373" customWidth="1"/>
    <col min="4355" max="4355" width="8.28515625" style="373" customWidth="1"/>
    <col min="4356" max="4356" width="47.28515625" style="373" customWidth="1"/>
    <col min="4357" max="4357" width="21.5703125" style="373" customWidth="1"/>
    <col min="4358" max="4608" width="9.140625" style="373"/>
    <col min="4609" max="4609" width="3.7109375" style="373" customWidth="1"/>
    <col min="4610" max="4610" width="6.28515625" style="373" customWidth="1"/>
    <col min="4611" max="4611" width="8.28515625" style="373" customWidth="1"/>
    <col min="4612" max="4612" width="47.28515625" style="373" customWidth="1"/>
    <col min="4613" max="4613" width="21.5703125" style="373" customWidth="1"/>
    <col min="4614" max="4864" width="9.140625" style="373"/>
    <col min="4865" max="4865" width="3.7109375" style="373" customWidth="1"/>
    <col min="4866" max="4866" width="6.28515625" style="373" customWidth="1"/>
    <col min="4867" max="4867" width="8.28515625" style="373" customWidth="1"/>
    <col min="4868" max="4868" width="47.28515625" style="373" customWidth="1"/>
    <col min="4869" max="4869" width="21.5703125" style="373" customWidth="1"/>
    <col min="4870" max="5120" width="9.140625" style="373"/>
    <col min="5121" max="5121" width="3.7109375" style="373" customWidth="1"/>
    <col min="5122" max="5122" width="6.28515625" style="373" customWidth="1"/>
    <col min="5123" max="5123" width="8.28515625" style="373" customWidth="1"/>
    <col min="5124" max="5124" width="47.28515625" style="373" customWidth="1"/>
    <col min="5125" max="5125" width="21.5703125" style="373" customWidth="1"/>
    <col min="5126" max="5376" width="9.140625" style="373"/>
    <col min="5377" max="5377" width="3.7109375" style="373" customWidth="1"/>
    <col min="5378" max="5378" width="6.28515625" style="373" customWidth="1"/>
    <col min="5379" max="5379" width="8.28515625" style="373" customWidth="1"/>
    <col min="5380" max="5380" width="47.28515625" style="373" customWidth="1"/>
    <col min="5381" max="5381" width="21.5703125" style="373" customWidth="1"/>
    <col min="5382" max="5632" width="9.140625" style="373"/>
    <col min="5633" max="5633" width="3.7109375" style="373" customWidth="1"/>
    <col min="5634" max="5634" width="6.28515625" style="373" customWidth="1"/>
    <col min="5635" max="5635" width="8.28515625" style="373" customWidth="1"/>
    <col min="5636" max="5636" width="47.28515625" style="373" customWidth="1"/>
    <col min="5637" max="5637" width="21.5703125" style="373" customWidth="1"/>
    <col min="5638" max="5888" width="9.140625" style="373"/>
    <col min="5889" max="5889" width="3.7109375" style="373" customWidth="1"/>
    <col min="5890" max="5890" width="6.28515625" style="373" customWidth="1"/>
    <col min="5891" max="5891" width="8.28515625" style="373" customWidth="1"/>
    <col min="5892" max="5892" width="47.28515625" style="373" customWidth="1"/>
    <col min="5893" max="5893" width="21.5703125" style="373" customWidth="1"/>
    <col min="5894" max="6144" width="9.140625" style="373"/>
    <col min="6145" max="6145" width="3.7109375" style="373" customWidth="1"/>
    <col min="6146" max="6146" width="6.28515625" style="373" customWidth="1"/>
    <col min="6147" max="6147" width="8.28515625" style="373" customWidth="1"/>
    <col min="6148" max="6148" width="47.28515625" style="373" customWidth="1"/>
    <col min="6149" max="6149" width="21.5703125" style="373" customWidth="1"/>
    <col min="6150" max="6400" width="9.140625" style="373"/>
    <col min="6401" max="6401" width="3.7109375" style="373" customWidth="1"/>
    <col min="6402" max="6402" width="6.28515625" style="373" customWidth="1"/>
    <col min="6403" max="6403" width="8.28515625" style="373" customWidth="1"/>
    <col min="6404" max="6404" width="47.28515625" style="373" customWidth="1"/>
    <col min="6405" max="6405" width="21.5703125" style="373" customWidth="1"/>
    <col min="6406" max="6656" width="9.140625" style="373"/>
    <col min="6657" max="6657" width="3.7109375" style="373" customWidth="1"/>
    <col min="6658" max="6658" width="6.28515625" style="373" customWidth="1"/>
    <col min="6659" max="6659" width="8.28515625" style="373" customWidth="1"/>
    <col min="6660" max="6660" width="47.28515625" style="373" customWidth="1"/>
    <col min="6661" max="6661" width="21.5703125" style="373" customWidth="1"/>
    <col min="6662" max="6912" width="9.140625" style="373"/>
    <col min="6913" max="6913" width="3.7109375" style="373" customWidth="1"/>
    <col min="6914" max="6914" width="6.28515625" style="373" customWidth="1"/>
    <col min="6915" max="6915" width="8.28515625" style="373" customWidth="1"/>
    <col min="6916" max="6916" width="47.28515625" style="373" customWidth="1"/>
    <col min="6917" max="6917" width="21.5703125" style="373" customWidth="1"/>
    <col min="6918" max="7168" width="9.140625" style="373"/>
    <col min="7169" max="7169" width="3.7109375" style="373" customWidth="1"/>
    <col min="7170" max="7170" width="6.28515625" style="373" customWidth="1"/>
    <col min="7171" max="7171" width="8.28515625" style="373" customWidth="1"/>
    <col min="7172" max="7172" width="47.28515625" style="373" customWidth="1"/>
    <col min="7173" max="7173" width="21.5703125" style="373" customWidth="1"/>
    <col min="7174" max="7424" width="9.140625" style="373"/>
    <col min="7425" max="7425" width="3.7109375" style="373" customWidth="1"/>
    <col min="7426" max="7426" width="6.28515625" style="373" customWidth="1"/>
    <col min="7427" max="7427" width="8.28515625" style="373" customWidth="1"/>
    <col min="7428" max="7428" width="47.28515625" style="373" customWidth="1"/>
    <col min="7429" max="7429" width="21.5703125" style="373" customWidth="1"/>
    <col min="7430" max="7680" width="9.140625" style="373"/>
    <col min="7681" max="7681" width="3.7109375" style="373" customWidth="1"/>
    <col min="7682" max="7682" width="6.28515625" style="373" customWidth="1"/>
    <col min="7683" max="7683" width="8.28515625" style="373" customWidth="1"/>
    <col min="7684" max="7684" width="47.28515625" style="373" customWidth="1"/>
    <col min="7685" max="7685" width="21.5703125" style="373" customWidth="1"/>
    <col min="7686" max="7936" width="9.140625" style="373"/>
    <col min="7937" max="7937" width="3.7109375" style="373" customWidth="1"/>
    <col min="7938" max="7938" width="6.28515625" style="373" customWidth="1"/>
    <col min="7939" max="7939" width="8.28515625" style="373" customWidth="1"/>
    <col min="7940" max="7940" width="47.28515625" style="373" customWidth="1"/>
    <col min="7941" max="7941" width="21.5703125" style="373" customWidth="1"/>
    <col min="7942" max="8192" width="9.140625" style="373"/>
    <col min="8193" max="8193" width="3.7109375" style="373" customWidth="1"/>
    <col min="8194" max="8194" width="6.28515625" style="373" customWidth="1"/>
    <col min="8195" max="8195" width="8.28515625" style="373" customWidth="1"/>
    <col min="8196" max="8196" width="47.28515625" style="373" customWidth="1"/>
    <col min="8197" max="8197" width="21.5703125" style="373" customWidth="1"/>
    <col min="8198" max="8448" width="9.140625" style="373"/>
    <col min="8449" max="8449" width="3.7109375" style="373" customWidth="1"/>
    <col min="8450" max="8450" width="6.28515625" style="373" customWidth="1"/>
    <col min="8451" max="8451" width="8.28515625" style="373" customWidth="1"/>
    <col min="8452" max="8452" width="47.28515625" style="373" customWidth="1"/>
    <col min="8453" max="8453" width="21.5703125" style="373" customWidth="1"/>
    <col min="8454" max="8704" width="9.140625" style="373"/>
    <col min="8705" max="8705" width="3.7109375" style="373" customWidth="1"/>
    <col min="8706" max="8706" width="6.28515625" style="373" customWidth="1"/>
    <col min="8707" max="8707" width="8.28515625" style="373" customWidth="1"/>
    <col min="8708" max="8708" width="47.28515625" style="373" customWidth="1"/>
    <col min="8709" max="8709" width="21.5703125" style="373" customWidth="1"/>
    <col min="8710" max="8960" width="9.140625" style="373"/>
    <col min="8961" max="8961" width="3.7109375" style="373" customWidth="1"/>
    <col min="8962" max="8962" width="6.28515625" style="373" customWidth="1"/>
    <col min="8963" max="8963" width="8.28515625" style="373" customWidth="1"/>
    <col min="8964" max="8964" width="47.28515625" style="373" customWidth="1"/>
    <col min="8965" max="8965" width="21.5703125" style="373" customWidth="1"/>
    <col min="8966" max="9216" width="9.140625" style="373"/>
    <col min="9217" max="9217" width="3.7109375" style="373" customWidth="1"/>
    <col min="9218" max="9218" width="6.28515625" style="373" customWidth="1"/>
    <col min="9219" max="9219" width="8.28515625" style="373" customWidth="1"/>
    <col min="9220" max="9220" width="47.28515625" style="373" customWidth="1"/>
    <col min="9221" max="9221" width="21.5703125" style="373" customWidth="1"/>
    <col min="9222" max="9472" width="9.140625" style="373"/>
    <col min="9473" max="9473" width="3.7109375" style="373" customWidth="1"/>
    <col min="9474" max="9474" width="6.28515625" style="373" customWidth="1"/>
    <col min="9475" max="9475" width="8.28515625" style="373" customWidth="1"/>
    <col min="9476" max="9476" width="47.28515625" style="373" customWidth="1"/>
    <col min="9477" max="9477" width="21.5703125" style="373" customWidth="1"/>
    <col min="9478" max="9728" width="9.140625" style="373"/>
    <col min="9729" max="9729" width="3.7109375" style="373" customWidth="1"/>
    <col min="9730" max="9730" width="6.28515625" style="373" customWidth="1"/>
    <col min="9731" max="9731" width="8.28515625" style="373" customWidth="1"/>
    <col min="9732" max="9732" width="47.28515625" style="373" customWidth="1"/>
    <col min="9733" max="9733" width="21.5703125" style="373" customWidth="1"/>
    <col min="9734" max="9984" width="9.140625" style="373"/>
    <col min="9985" max="9985" width="3.7109375" style="373" customWidth="1"/>
    <col min="9986" max="9986" width="6.28515625" style="373" customWidth="1"/>
    <col min="9987" max="9987" width="8.28515625" style="373" customWidth="1"/>
    <col min="9988" max="9988" width="47.28515625" style="373" customWidth="1"/>
    <col min="9989" max="9989" width="21.5703125" style="373" customWidth="1"/>
    <col min="9990" max="10240" width="9.140625" style="373"/>
    <col min="10241" max="10241" width="3.7109375" style="373" customWidth="1"/>
    <col min="10242" max="10242" width="6.28515625" style="373" customWidth="1"/>
    <col min="10243" max="10243" width="8.28515625" style="373" customWidth="1"/>
    <col min="10244" max="10244" width="47.28515625" style="373" customWidth="1"/>
    <col min="10245" max="10245" width="21.5703125" style="373" customWidth="1"/>
    <col min="10246" max="10496" width="9.140625" style="373"/>
    <col min="10497" max="10497" width="3.7109375" style="373" customWidth="1"/>
    <col min="10498" max="10498" width="6.28515625" style="373" customWidth="1"/>
    <col min="10499" max="10499" width="8.28515625" style="373" customWidth="1"/>
    <col min="10500" max="10500" width="47.28515625" style="373" customWidth="1"/>
    <col min="10501" max="10501" width="21.5703125" style="373" customWidth="1"/>
    <col min="10502" max="10752" width="9.140625" style="373"/>
    <col min="10753" max="10753" width="3.7109375" style="373" customWidth="1"/>
    <col min="10754" max="10754" width="6.28515625" style="373" customWidth="1"/>
    <col min="10755" max="10755" width="8.28515625" style="373" customWidth="1"/>
    <col min="10756" max="10756" width="47.28515625" style="373" customWidth="1"/>
    <col min="10757" max="10757" width="21.5703125" style="373" customWidth="1"/>
    <col min="10758" max="11008" width="9.140625" style="373"/>
    <col min="11009" max="11009" width="3.7109375" style="373" customWidth="1"/>
    <col min="11010" max="11010" width="6.28515625" style="373" customWidth="1"/>
    <col min="11011" max="11011" width="8.28515625" style="373" customWidth="1"/>
    <col min="11012" max="11012" width="47.28515625" style="373" customWidth="1"/>
    <col min="11013" max="11013" width="21.5703125" style="373" customWidth="1"/>
    <col min="11014" max="11264" width="9.140625" style="373"/>
    <col min="11265" max="11265" width="3.7109375" style="373" customWidth="1"/>
    <col min="11266" max="11266" width="6.28515625" style="373" customWidth="1"/>
    <col min="11267" max="11267" width="8.28515625" style="373" customWidth="1"/>
    <col min="11268" max="11268" width="47.28515625" style="373" customWidth="1"/>
    <col min="11269" max="11269" width="21.5703125" style="373" customWidth="1"/>
    <col min="11270" max="11520" width="9.140625" style="373"/>
    <col min="11521" max="11521" width="3.7109375" style="373" customWidth="1"/>
    <col min="11522" max="11522" width="6.28515625" style="373" customWidth="1"/>
    <col min="11523" max="11523" width="8.28515625" style="373" customWidth="1"/>
    <col min="11524" max="11524" width="47.28515625" style="373" customWidth="1"/>
    <col min="11525" max="11525" width="21.5703125" style="373" customWidth="1"/>
    <col min="11526" max="11776" width="9.140625" style="373"/>
    <col min="11777" max="11777" width="3.7109375" style="373" customWidth="1"/>
    <col min="11778" max="11778" width="6.28515625" style="373" customWidth="1"/>
    <col min="11779" max="11779" width="8.28515625" style="373" customWidth="1"/>
    <col min="11780" max="11780" width="47.28515625" style="373" customWidth="1"/>
    <col min="11781" max="11781" width="21.5703125" style="373" customWidth="1"/>
    <col min="11782" max="12032" width="9.140625" style="373"/>
    <col min="12033" max="12033" width="3.7109375" style="373" customWidth="1"/>
    <col min="12034" max="12034" width="6.28515625" style="373" customWidth="1"/>
    <col min="12035" max="12035" width="8.28515625" style="373" customWidth="1"/>
    <col min="12036" max="12036" width="47.28515625" style="373" customWidth="1"/>
    <col min="12037" max="12037" width="21.5703125" style="373" customWidth="1"/>
    <col min="12038" max="12288" width="9.140625" style="373"/>
    <col min="12289" max="12289" width="3.7109375" style="373" customWidth="1"/>
    <col min="12290" max="12290" width="6.28515625" style="373" customWidth="1"/>
    <col min="12291" max="12291" width="8.28515625" style="373" customWidth="1"/>
    <col min="12292" max="12292" width="47.28515625" style="373" customWidth="1"/>
    <col min="12293" max="12293" width="21.5703125" style="373" customWidth="1"/>
    <col min="12294" max="12544" width="9.140625" style="373"/>
    <col min="12545" max="12545" width="3.7109375" style="373" customWidth="1"/>
    <col min="12546" max="12546" width="6.28515625" style="373" customWidth="1"/>
    <col min="12547" max="12547" width="8.28515625" style="373" customWidth="1"/>
    <col min="12548" max="12548" width="47.28515625" style="373" customWidth="1"/>
    <col min="12549" max="12549" width="21.5703125" style="373" customWidth="1"/>
    <col min="12550" max="12800" width="9.140625" style="373"/>
    <col min="12801" max="12801" width="3.7109375" style="373" customWidth="1"/>
    <col min="12802" max="12802" width="6.28515625" style="373" customWidth="1"/>
    <col min="12803" max="12803" width="8.28515625" style="373" customWidth="1"/>
    <col min="12804" max="12804" width="47.28515625" style="373" customWidth="1"/>
    <col min="12805" max="12805" width="21.5703125" style="373" customWidth="1"/>
    <col min="12806" max="13056" width="9.140625" style="373"/>
    <col min="13057" max="13057" width="3.7109375" style="373" customWidth="1"/>
    <col min="13058" max="13058" width="6.28515625" style="373" customWidth="1"/>
    <col min="13059" max="13059" width="8.28515625" style="373" customWidth="1"/>
    <col min="13060" max="13060" width="47.28515625" style="373" customWidth="1"/>
    <col min="13061" max="13061" width="21.5703125" style="373" customWidth="1"/>
    <col min="13062" max="13312" width="9.140625" style="373"/>
    <col min="13313" max="13313" width="3.7109375" style="373" customWidth="1"/>
    <col min="13314" max="13314" width="6.28515625" style="373" customWidth="1"/>
    <col min="13315" max="13315" width="8.28515625" style="373" customWidth="1"/>
    <col min="13316" max="13316" width="47.28515625" style="373" customWidth="1"/>
    <col min="13317" max="13317" width="21.5703125" style="373" customWidth="1"/>
    <col min="13318" max="13568" width="9.140625" style="373"/>
    <col min="13569" max="13569" width="3.7109375" style="373" customWidth="1"/>
    <col min="13570" max="13570" width="6.28515625" style="373" customWidth="1"/>
    <col min="13571" max="13571" width="8.28515625" style="373" customWidth="1"/>
    <col min="13572" max="13572" width="47.28515625" style="373" customWidth="1"/>
    <col min="13573" max="13573" width="21.5703125" style="373" customWidth="1"/>
    <col min="13574" max="13824" width="9.140625" style="373"/>
    <col min="13825" max="13825" width="3.7109375" style="373" customWidth="1"/>
    <col min="13826" max="13826" width="6.28515625" style="373" customWidth="1"/>
    <col min="13827" max="13827" width="8.28515625" style="373" customWidth="1"/>
    <col min="13828" max="13828" width="47.28515625" style="373" customWidth="1"/>
    <col min="13829" max="13829" width="21.5703125" style="373" customWidth="1"/>
    <col min="13830" max="14080" width="9.140625" style="373"/>
    <col min="14081" max="14081" width="3.7109375" style="373" customWidth="1"/>
    <col min="14082" max="14082" width="6.28515625" style="373" customWidth="1"/>
    <col min="14083" max="14083" width="8.28515625" style="373" customWidth="1"/>
    <col min="14084" max="14084" width="47.28515625" style="373" customWidth="1"/>
    <col min="14085" max="14085" width="21.5703125" style="373" customWidth="1"/>
    <col min="14086" max="14336" width="9.140625" style="373"/>
    <col min="14337" max="14337" width="3.7109375" style="373" customWidth="1"/>
    <col min="14338" max="14338" width="6.28515625" style="373" customWidth="1"/>
    <col min="14339" max="14339" width="8.28515625" style="373" customWidth="1"/>
    <col min="14340" max="14340" width="47.28515625" style="373" customWidth="1"/>
    <col min="14341" max="14341" width="21.5703125" style="373" customWidth="1"/>
    <col min="14342" max="14592" width="9.140625" style="373"/>
    <col min="14593" max="14593" width="3.7109375" style="373" customWidth="1"/>
    <col min="14594" max="14594" width="6.28515625" style="373" customWidth="1"/>
    <col min="14595" max="14595" width="8.28515625" style="373" customWidth="1"/>
    <col min="14596" max="14596" width="47.28515625" style="373" customWidth="1"/>
    <col min="14597" max="14597" width="21.5703125" style="373" customWidth="1"/>
    <col min="14598" max="14848" width="9.140625" style="373"/>
    <col min="14849" max="14849" width="3.7109375" style="373" customWidth="1"/>
    <col min="14850" max="14850" width="6.28515625" style="373" customWidth="1"/>
    <col min="14851" max="14851" width="8.28515625" style="373" customWidth="1"/>
    <col min="14852" max="14852" width="47.28515625" style="373" customWidth="1"/>
    <col min="14853" max="14853" width="21.5703125" style="373" customWidth="1"/>
    <col min="14854" max="15104" width="9.140625" style="373"/>
    <col min="15105" max="15105" width="3.7109375" style="373" customWidth="1"/>
    <col min="15106" max="15106" width="6.28515625" style="373" customWidth="1"/>
    <col min="15107" max="15107" width="8.28515625" style="373" customWidth="1"/>
    <col min="15108" max="15108" width="47.28515625" style="373" customWidth="1"/>
    <col min="15109" max="15109" width="21.5703125" style="373" customWidth="1"/>
    <col min="15110" max="15360" width="9.140625" style="373"/>
    <col min="15361" max="15361" width="3.7109375" style="373" customWidth="1"/>
    <col min="15362" max="15362" width="6.28515625" style="373" customWidth="1"/>
    <col min="15363" max="15363" width="8.28515625" style="373" customWidth="1"/>
    <col min="15364" max="15364" width="47.28515625" style="373" customWidth="1"/>
    <col min="15365" max="15365" width="21.5703125" style="373" customWidth="1"/>
    <col min="15366" max="15616" width="9.140625" style="373"/>
    <col min="15617" max="15617" width="3.7109375" style="373" customWidth="1"/>
    <col min="15618" max="15618" width="6.28515625" style="373" customWidth="1"/>
    <col min="15619" max="15619" width="8.28515625" style="373" customWidth="1"/>
    <col min="15620" max="15620" width="47.28515625" style="373" customWidth="1"/>
    <col min="15621" max="15621" width="21.5703125" style="373" customWidth="1"/>
    <col min="15622" max="15872" width="9.140625" style="373"/>
    <col min="15873" max="15873" width="3.7109375" style="373" customWidth="1"/>
    <col min="15874" max="15874" width="6.28515625" style="373" customWidth="1"/>
    <col min="15875" max="15875" width="8.28515625" style="373" customWidth="1"/>
    <col min="15876" max="15876" width="47.28515625" style="373" customWidth="1"/>
    <col min="15877" max="15877" width="21.5703125" style="373" customWidth="1"/>
    <col min="15878" max="16128" width="9.140625" style="373"/>
    <col min="16129" max="16129" width="3.7109375" style="373" customWidth="1"/>
    <col min="16130" max="16130" width="6.28515625" style="373" customWidth="1"/>
    <col min="16131" max="16131" width="8.28515625" style="373" customWidth="1"/>
    <col min="16132" max="16132" width="47.28515625" style="373" customWidth="1"/>
    <col min="16133" max="16133" width="21.5703125" style="373" customWidth="1"/>
    <col min="16134" max="16384" width="9.140625" style="373"/>
  </cols>
  <sheetData>
    <row r="1" spans="1:8" s="177" customFormat="1" ht="12" x14ac:dyDescent="0.2"/>
    <row r="2" spans="1:8" s="177" customFormat="1" ht="12" x14ac:dyDescent="0.2">
      <c r="D2" s="260"/>
      <c r="E2" s="4" t="s">
        <v>207</v>
      </c>
    </row>
    <row r="3" spans="1:8" s="177" customFormat="1" ht="12" x14ac:dyDescent="0.2">
      <c r="D3" s="260"/>
      <c r="E3" s="4" t="s">
        <v>336</v>
      </c>
    </row>
    <row r="4" spans="1:8" s="177" customFormat="1" ht="12" x14ac:dyDescent="0.2">
      <c r="D4" s="260"/>
      <c r="E4" s="4" t="s">
        <v>30</v>
      </c>
    </row>
    <row r="5" spans="1:8" s="177" customFormat="1" ht="12" x14ac:dyDescent="0.2">
      <c r="D5" s="260"/>
      <c r="E5" s="4" t="s">
        <v>337</v>
      </c>
    </row>
    <row r="6" spans="1:8" s="177" customFormat="1" ht="12" x14ac:dyDescent="0.2">
      <c r="D6" s="260"/>
      <c r="E6" s="1"/>
    </row>
    <row r="7" spans="1:8" s="177" customFormat="1" ht="12" x14ac:dyDescent="0.2">
      <c r="D7" s="83"/>
    </row>
    <row r="8" spans="1:8" s="177" customFormat="1" ht="12.75" x14ac:dyDescent="0.2">
      <c r="A8" s="75" t="s">
        <v>362</v>
      </c>
      <c r="B8" s="75"/>
      <c r="C8" s="75"/>
      <c r="D8" s="75"/>
      <c r="E8" s="75"/>
    </row>
    <row r="9" spans="1:8" s="177" customFormat="1" ht="12.75" x14ac:dyDescent="0.2">
      <c r="A9" s="75" t="s">
        <v>363</v>
      </c>
      <c r="B9" s="75"/>
      <c r="C9" s="75"/>
      <c r="D9" s="75"/>
      <c r="E9" s="75"/>
    </row>
    <row r="10" spans="1:8" s="177" customFormat="1" ht="12.75" x14ac:dyDescent="0.2">
      <c r="A10" s="75" t="s">
        <v>364</v>
      </c>
      <c r="B10" s="75"/>
      <c r="C10" s="75"/>
      <c r="D10" s="75"/>
      <c r="E10" s="75"/>
    </row>
    <row r="11" spans="1:8" s="177" customFormat="1" ht="12" x14ac:dyDescent="0.2">
      <c r="D11" s="261"/>
      <c r="E11" s="261"/>
    </row>
    <row r="12" spans="1:8" s="78" customFormat="1" ht="11.25" x14ac:dyDescent="0.2">
      <c r="D12" s="178"/>
      <c r="E12" s="181" t="s">
        <v>1</v>
      </c>
    </row>
    <row r="13" spans="1:8" s="177" customFormat="1" ht="24" customHeight="1" x14ac:dyDescent="0.2">
      <c r="A13" s="176" t="s">
        <v>27</v>
      </c>
      <c r="B13" s="176" t="s">
        <v>29</v>
      </c>
      <c r="C13" s="176" t="s">
        <v>57</v>
      </c>
      <c r="D13" s="176" t="s">
        <v>60</v>
      </c>
      <c r="E13" s="176" t="s">
        <v>365</v>
      </c>
      <c r="G13" s="262"/>
      <c r="H13" s="263"/>
    </row>
    <row r="14" spans="1:8" s="79" customFormat="1" ht="8.25" x14ac:dyDescent="0.15">
      <c r="A14" s="76">
        <v>1</v>
      </c>
      <c r="B14" s="76">
        <v>2</v>
      </c>
      <c r="C14" s="76">
        <v>3</v>
      </c>
      <c r="D14" s="76">
        <v>4</v>
      </c>
      <c r="E14" s="76">
        <v>5</v>
      </c>
    </row>
    <row r="15" spans="1:8" s="177" customFormat="1" ht="12" x14ac:dyDescent="0.2">
      <c r="A15" s="264">
        <v>1</v>
      </c>
      <c r="B15" s="265">
        <v>754</v>
      </c>
      <c r="C15" s="265">
        <v>75414</v>
      </c>
      <c r="D15" s="266" t="s">
        <v>366</v>
      </c>
      <c r="E15" s="267">
        <v>175000</v>
      </c>
    </row>
    <row r="16" spans="1:8" s="177" customFormat="1" ht="24" x14ac:dyDescent="0.2">
      <c r="A16" s="264">
        <v>2</v>
      </c>
      <c r="B16" s="265">
        <v>801</v>
      </c>
      <c r="C16" s="265">
        <v>80195</v>
      </c>
      <c r="D16" s="268" t="s">
        <v>367</v>
      </c>
      <c r="E16" s="267">
        <v>20000</v>
      </c>
    </row>
    <row r="17" spans="1:6" s="177" customFormat="1" ht="12" x14ac:dyDescent="0.2">
      <c r="A17" s="264">
        <v>3</v>
      </c>
      <c r="B17" s="265">
        <v>900</v>
      </c>
      <c r="C17" s="265">
        <v>90004</v>
      </c>
      <c r="D17" s="268" t="s">
        <v>368</v>
      </c>
      <c r="E17" s="267">
        <f>230000-75000</f>
        <v>155000</v>
      </c>
      <c r="F17" s="269"/>
    </row>
    <row r="18" spans="1:6" s="177" customFormat="1" ht="24" x14ac:dyDescent="0.2">
      <c r="A18" s="270">
        <v>4</v>
      </c>
      <c r="B18" s="179">
        <v>900</v>
      </c>
      <c r="C18" s="179">
        <v>90095</v>
      </c>
      <c r="D18" s="268" t="s">
        <v>369</v>
      </c>
      <c r="E18" s="271">
        <f>235500+75000</f>
        <v>310500</v>
      </c>
    </row>
    <row r="19" spans="1:6" s="177" customFormat="1" ht="24" x14ac:dyDescent="0.2">
      <c r="A19" s="272">
        <v>5</v>
      </c>
      <c r="B19" s="273">
        <v>900</v>
      </c>
      <c r="C19" s="273">
        <v>90095</v>
      </c>
      <c r="D19" s="268" t="s">
        <v>370</v>
      </c>
      <c r="E19" s="274">
        <v>40500</v>
      </c>
    </row>
    <row r="20" spans="1:6" s="177" customFormat="1" ht="24" x14ac:dyDescent="0.2">
      <c r="A20" s="272">
        <v>6</v>
      </c>
      <c r="B20" s="273">
        <v>900</v>
      </c>
      <c r="C20" s="273">
        <v>90095</v>
      </c>
      <c r="D20" s="268" t="s">
        <v>371</v>
      </c>
      <c r="E20" s="274">
        <v>200000</v>
      </c>
    </row>
    <row r="21" spans="1:6" s="177" customFormat="1" ht="36" x14ac:dyDescent="0.2">
      <c r="A21" s="272">
        <v>7</v>
      </c>
      <c r="B21" s="273">
        <v>900</v>
      </c>
      <c r="C21" s="273">
        <v>90095</v>
      </c>
      <c r="D21" s="268" t="s">
        <v>372</v>
      </c>
      <c r="E21" s="274">
        <v>200000</v>
      </c>
    </row>
    <row r="22" spans="1:6" s="276" customFormat="1" ht="25.5" customHeight="1" x14ac:dyDescent="0.2">
      <c r="A22" s="284" t="s">
        <v>61</v>
      </c>
      <c r="B22" s="285"/>
      <c r="C22" s="285"/>
      <c r="D22" s="286"/>
      <c r="E22" s="275">
        <f>SUM(E15:E21)</f>
        <v>1101000</v>
      </c>
    </row>
    <row r="23" spans="1:6" s="177" customFormat="1" ht="12" x14ac:dyDescent="0.2"/>
    <row r="24" spans="1:6" x14ac:dyDescent="0.25">
      <c r="A24" s="421"/>
    </row>
    <row r="25" spans="1:6" x14ac:dyDescent="0.25">
      <c r="E25" s="42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Zał.Nr1</vt:lpstr>
      <vt:lpstr>Zał.Nr2</vt:lpstr>
      <vt:lpstr>Zał.Nr3</vt:lpstr>
      <vt:lpstr>Zał.Nr4</vt:lpstr>
      <vt:lpstr>Zał.Nr5</vt:lpstr>
      <vt:lpstr>Zał.Nr6</vt:lpstr>
      <vt:lpstr>Zał.Nr1!Tytuły_wydruku</vt:lpstr>
      <vt:lpstr>Zał.Nr3!Tytuły_wydruku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24/2022 Prezydenta Miasta Włocławek z dn. 31 stycznia 2022 r.</dc:title>
  <dc:creator>Beata Duszeńska</dc:creator>
  <cp:keywords>Zarządzenie  Prezydenta Miasta Włocławek</cp:keywords>
  <cp:lastModifiedBy>Karolina Budziszewska</cp:lastModifiedBy>
  <cp:lastPrinted>2022-02-02T12:10:29Z</cp:lastPrinted>
  <dcterms:created xsi:type="dcterms:W3CDTF">2014-03-20T12:20:20Z</dcterms:created>
  <dcterms:modified xsi:type="dcterms:W3CDTF">2022-02-02T12:36:42Z</dcterms:modified>
</cp:coreProperties>
</file>