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47360B64-1DCC-4116-B16E-68B9D96D4DC9}" xr6:coauthVersionLast="45" xr6:coauthVersionMax="47" xr10:uidLastSave="{00000000-0000-0000-0000-000000000000}"/>
  <bookViews>
    <workbookView xWindow="3360" yWindow="1275" windowWidth="21600" windowHeight="11385" xr2:uid="{00000000-000D-0000-FFFF-FFFF00000000}"/>
  </bookViews>
  <sheets>
    <sheet name="ZAL_1" sheetId="57" r:id="rId1"/>
    <sheet name="ZAL_2" sheetId="45" r:id="rId2"/>
    <sheet name="ZAL_3" sheetId="60" r:id="rId3"/>
    <sheet name="ZAL_4" sheetId="62" r:id="rId4"/>
    <sheet name="ZAL_5" sheetId="63" r:id="rId5"/>
    <sheet name="ZAL_6" sheetId="64" r:id="rId6"/>
  </sheets>
  <definedNames>
    <definedName name="_xlnm.Print_Titles" localSheetId="0">ZAL_1!$7:$9</definedName>
    <definedName name="_xlnm.Print_Titles" localSheetId="2">ZAL_3!$10:$16</definedName>
    <definedName name="_xlnm.Print_Titles" localSheetId="3">ZAL_4!$10:$11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64" l="1"/>
  <c r="G20" i="64"/>
  <c r="G19" i="64"/>
  <c r="G18" i="64" s="1"/>
  <c r="G15" i="64"/>
  <c r="G14" i="64"/>
  <c r="G13" i="64"/>
  <c r="G22" i="64" l="1"/>
  <c r="G33" i="63" l="1"/>
  <c r="F33" i="63"/>
  <c r="E33" i="63"/>
  <c r="D33" i="63"/>
  <c r="E129" i="62"/>
  <c r="E148" i="62" s="1"/>
  <c r="E24" i="62"/>
  <c r="E16" i="62"/>
  <c r="E35" i="62" s="1"/>
  <c r="E149" i="62" l="1"/>
  <c r="G22" i="45"/>
  <c r="H162" i="57" l="1"/>
  <c r="H161" i="57"/>
  <c r="G160" i="57"/>
  <c r="G159" i="57" s="1"/>
  <c r="G158" i="57" s="1"/>
  <c r="G157" i="57" s="1"/>
  <c r="F160" i="57"/>
  <c r="F159" i="57" s="1"/>
  <c r="H156" i="57"/>
  <c r="H155" i="57"/>
  <c r="H154" i="57"/>
  <c r="H153" i="57"/>
  <c r="H152" i="57"/>
  <c r="G151" i="57"/>
  <c r="F151" i="57"/>
  <c r="F150" i="57" s="1"/>
  <c r="G150" i="57"/>
  <c r="G149" i="57" s="1"/>
  <c r="H148" i="57"/>
  <c r="H147" i="57"/>
  <c r="G146" i="57"/>
  <c r="G145" i="57" s="1"/>
  <c r="F146" i="57"/>
  <c r="F145" i="57" s="1"/>
  <c r="H144" i="57"/>
  <c r="G143" i="57"/>
  <c r="G142" i="57" s="1"/>
  <c r="F143" i="57"/>
  <c r="F142" i="57" s="1"/>
  <c r="H142" i="57" s="1"/>
  <c r="H140" i="57"/>
  <c r="G139" i="57"/>
  <c r="G138" i="57" s="1"/>
  <c r="F139" i="57"/>
  <c r="H139" i="57" s="1"/>
  <c r="H136" i="57"/>
  <c r="H135" i="57"/>
  <c r="G134" i="57"/>
  <c r="F134" i="57"/>
  <c r="H134" i="57" s="1"/>
  <c r="H133" i="57"/>
  <c r="H132" i="57"/>
  <c r="G131" i="57"/>
  <c r="F131" i="57"/>
  <c r="F130" i="57" s="1"/>
  <c r="H128" i="57"/>
  <c r="H127" i="57"/>
  <c r="H126" i="57"/>
  <c r="H125" i="57"/>
  <c r="H124" i="57"/>
  <c r="G123" i="57"/>
  <c r="F123" i="57"/>
  <c r="H122" i="57"/>
  <c r="H121" i="57"/>
  <c r="H120" i="57"/>
  <c r="H119" i="57"/>
  <c r="G118" i="57"/>
  <c r="F118" i="57"/>
  <c r="H118" i="57" s="1"/>
  <c r="H117" i="57"/>
  <c r="H116" i="57"/>
  <c r="G115" i="57"/>
  <c r="F115" i="57"/>
  <c r="H115" i="57" s="1"/>
  <c r="H114" i="57"/>
  <c r="G113" i="57"/>
  <c r="F113" i="57"/>
  <c r="H112" i="57"/>
  <c r="H111" i="57"/>
  <c r="H110" i="57"/>
  <c r="G109" i="57"/>
  <c r="F109" i="57"/>
  <c r="H109" i="57" s="1"/>
  <c r="H107" i="57"/>
  <c r="G106" i="57"/>
  <c r="G105" i="57" s="1"/>
  <c r="F106" i="57"/>
  <c r="F105" i="57" s="1"/>
  <c r="H97" i="57"/>
  <c r="G96" i="57"/>
  <c r="F96" i="57"/>
  <c r="H96" i="57" s="1"/>
  <c r="G95" i="57"/>
  <c r="H92" i="57"/>
  <c r="H91" i="57"/>
  <c r="H90" i="57"/>
  <c r="G90" i="57"/>
  <c r="F90" i="57"/>
  <c r="G89" i="57"/>
  <c r="F89" i="57"/>
  <c r="H89" i="57" s="1"/>
  <c r="H88" i="57"/>
  <c r="G87" i="57"/>
  <c r="G86" i="57" s="1"/>
  <c r="F87" i="57"/>
  <c r="F86" i="57"/>
  <c r="H85" i="57"/>
  <c r="G84" i="57"/>
  <c r="F84" i="57"/>
  <c r="F83" i="57" s="1"/>
  <c r="G83" i="57"/>
  <c r="H82" i="57"/>
  <c r="H81" i="57"/>
  <c r="H80" i="57"/>
  <c r="H79" i="57"/>
  <c r="G78" i="57"/>
  <c r="F78" i="57"/>
  <c r="H78" i="57" s="1"/>
  <c r="G77" i="57"/>
  <c r="H76" i="57"/>
  <c r="G75" i="57"/>
  <c r="G74" i="57" s="1"/>
  <c r="F75" i="57"/>
  <c r="H75" i="57" s="1"/>
  <c r="H73" i="57"/>
  <c r="H72" i="57"/>
  <c r="F71" i="57"/>
  <c r="H71" i="57" s="1"/>
  <c r="H70" i="57"/>
  <c r="G70" i="57"/>
  <c r="H69" i="57"/>
  <c r="G68" i="57"/>
  <c r="G67" i="57" s="1"/>
  <c r="H66" i="57"/>
  <c r="H65" i="57"/>
  <c r="H64" i="57"/>
  <c r="G64" i="57"/>
  <c r="G63" i="57" s="1"/>
  <c r="F64" i="57"/>
  <c r="F63" i="57"/>
  <c r="H62" i="57"/>
  <c r="G61" i="57"/>
  <c r="G60" i="57" s="1"/>
  <c r="F61" i="57"/>
  <c r="F60" i="57"/>
  <c r="H59" i="57"/>
  <c r="H58" i="57"/>
  <c r="H57" i="57"/>
  <c r="H56" i="57"/>
  <c r="G56" i="57"/>
  <c r="F56" i="57"/>
  <c r="G55" i="57"/>
  <c r="F55" i="57"/>
  <c r="H55" i="57" s="1"/>
  <c r="G53" i="57"/>
  <c r="H53" i="57" s="1"/>
  <c r="G52" i="57"/>
  <c r="H52" i="57" s="1"/>
  <c r="F52" i="57"/>
  <c r="H51" i="57"/>
  <c r="G50" i="57"/>
  <c r="F50" i="57"/>
  <c r="F49" i="57" s="1"/>
  <c r="F48" i="57" s="1"/>
  <c r="H47" i="57"/>
  <c r="G46" i="57"/>
  <c r="F46" i="57"/>
  <c r="F45" i="57" s="1"/>
  <c r="G45" i="57"/>
  <c r="G44" i="57" s="1"/>
  <c r="H42" i="57"/>
  <c r="H41" i="57"/>
  <c r="H40" i="57"/>
  <c r="H39" i="57"/>
  <c r="H38" i="57"/>
  <c r="H37" i="57"/>
  <c r="G36" i="57"/>
  <c r="G35" i="57" s="1"/>
  <c r="H35" i="57" s="1"/>
  <c r="F36" i="57"/>
  <c r="H36" i="57" s="1"/>
  <c r="F35" i="57"/>
  <c r="F34" i="57"/>
  <c r="H33" i="57"/>
  <c r="G32" i="57"/>
  <c r="G31" i="57" s="1"/>
  <c r="G30" i="57" s="1"/>
  <c r="F32" i="57"/>
  <c r="H29" i="57"/>
  <c r="G28" i="57"/>
  <c r="F28" i="57"/>
  <c r="H28" i="57" s="1"/>
  <c r="H27" i="57"/>
  <c r="H26" i="57"/>
  <c r="H25" i="57"/>
  <c r="H24" i="57"/>
  <c r="G23" i="57"/>
  <c r="G22" i="57" s="1"/>
  <c r="F23" i="57"/>
  <c r="F22" i="57" s="1"/>
  <c r="H22" i="57" s="1"/>
  <c r="H21" i="57"/>
  <c r="G20" i="57"/>
  <c r="F20" i="57"/>
  <c r="F19" i="57" s="1"/>
  <c r="G19" i="57"/>
  <c r="H15" i="57"/>
  <c r="G14" i="57"/>
  <c r="G13" i="57" s="1"/>
  <c r="G12" i="57" s="1"/>
  <c r="G11" i="57" s="1"/>
  <c r="G10" i="57" s="1"/>
  <c r="F14" i="57"/>
  <c r="H14" i="57" s="1"/>
  <c r="H63" i="57" l="1"/>
  <c r="G18" i="57"/>
  <c r="H32" i="57"/>
  <c r="H61" i="57"/>
  <c r="H87" i="57"/>
  <c r="H131" i="57"/>
  <c r="H20" i="57"/>
  <c r="F13" i="57"/>
  <c r="F12" i="57" s="1"/>
  <c r="H12" i="57" s="1"/>
  <c r="G49" i="57"/>
  <c r="G48" i="57" s="1"/>
  <c r="H105" i="57"/>
  <c r="H34" i="57"/>
  <c r="G137" i="57"/>
  <c r="G34" i="57"/>
  <c r="H50" i="57"/>
  <c r="H83" i="57"/>
  <c r="G130" i="57"/>
  <c r="G129" i="57" s="1"/>
  <c r="H143" i="57"/>
  <c r="H160" i="57"/>
  <c r="F31" i="57"/>
  <c r="H106" i="57"/>
  <c r="H113" i="57"/>
  <c r="F129" i="57"/>
  <c r="F138" i="57"/>
  <c r="H138" i="57" s="1"/>
  <c r="H49" i="57"/>
  <c r="H23" i="57"/>
  <c r="F74" i="57"/>
  <c r="H74" i="57" s="1"/>
  <c r="F77" i="57"/>
  <c r="H77" i="57" s="1"/>
  <c r="F95" i="57"/>
  <c r="H95" i="57" s="1"/>
  <c r="G108" i="57"/>
  <c r="G54" i="57" s="1"/>
  <c r="H123" i="57"/>
  <c r="F11" i="57"/>
  <c r="H48" i="57"/>
  <c r="H86" i="57"/>
  <c r="H145" i="57"/>
  <c r="F137" i="57"/>
  <c r="F18" i="57"/>
  <c r="H19" i="57"/>
  <c r="H45" i="57"/>
  <c r="F44" i="57"/>
  <c r="H44" i="57" s="1"/>
  <c r="F149" i="57"/>
  <c r="H150" i="57"/>
  <c r="F158" i="57"/>
  <c r="H159" i="57"/>
  <c r="H46" i="57"/>
  <c r="H60" i="57"/>
  <c r="F68" i="57"/>
  <c r="H84" i="57"/>
  <c r="H146" i="57"/>
  <c r="H151" i="57"/>
  <c r="F108" i="57"/>
  <c r="H129" i="57" l="1"/>
  <c r="H13" i="57"/>
  <c r="G17" i="57"/>
  <c r="G16" i="57" s="1"/>
  <c r="H31" i="57"/>
  <c r="F30" i="57"/>
  <c r="H30" i="57" s="1"/>
  <c r="H130" i="57"/>
  <c r="H158" i="57"/>
  <c r="F157" i="57"/>
  <c r="H157" i="57" s="1"/>
  <c r="H137" i="57"/>
  <c r="H108" i="57"/>
  <c r="H149" i="57"/>
  <c r="H11" i="57"/>
  <c r="F10" i="57"/>
  <c r="F67" i="57"/>
  <c r="H68" i="57"/>
  <c r="H18" i="57"/>
  <c r="H10" i="57" l="1"/>
  <c r="H67" i="57"/>
  <c r="F54" i="57"/>
  <c r="H54" i="57" l="1"/>
  <c r="F17" i="57"/>
  <c r="H17" i="57" l="1"/>
  <c r="F16" i="57"/>
  <c r="H16" i="5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Renata Siedlecka</author>
  </authors>
  <commentList>
    <comment ref="K20" authorId="0" shapeId="0" xr:uid="{97760E81-A616-4877-AEC8-5FA88C09A9A1}">
      <text>
        <r>
          <rPr>
            <sz val="11"/>
            <color rgb="FF000000"/>
            <rFont val="Calibri"/>
            <family val="2"/>
            <charset val="1"/>
          </rPr>
          <t>RPO Woj. Kuj.-Pom</t>
        </r>
      </text>
    </comment>
    <comment ref="J22" authorId="0" shapeId="0" xr:uid="{09264245-ED73-4AE8-89D9-4453FDACBFEB}">
      <text>
        <r>
          <rPr>
            <sz val="11"/>
            <color rgb="FF000000"/>
            <rFont val="Calibri"/>
            <family val="2"/>
            <charset val="1"/>
          </rPr>
          <t>RF Polski Ład</t>
        </r>
      </text>
    </comment>
    <comment ref="I25" authorId="1" shapeId="0" xr:uid="{C40CF133-A850-4B6C-A163-BC56620941C0}">
      <text>
        <r>
          <rPr>
            <sz val="9"/>
            <color indexed="81"/>
            <rFont val="Tahoma"/>
            <family val="2"/>
            <charset val="238"/>
          </rPr>
          <t xml:space="preserve">
§ 6059
</t>
        </r>
      </text>
    </comment>
    <comment ref="J25" authorId="1" shapeId="0" xr:uid="{C986C25C-F4D4-4195-9458-51EB00959F89}">
      <text>
        <r>
          <rPr>
            <sz val="9"/>
            <color indexed="81"/>
            <rFont val="Tahoma"/>
            <family val="2"/>
            <charset val="238"/>
          </rPr>
          <t xml:space="preserve">
§ 6059 - Budżet Państwa</t>
        </r>
      </text>
    </comment>
    <comment ref="K25" authorId="0" shapeId="0" xr:uid="{715F6B86-0C95-4527-AE61-8F08AA8C1E21}">
      <text>
        <r>
          <rPr>
            <sz val="11"/>
            <color rgb="FF000000"/>
            <rFont val="Calibri"/>
            <family val="2"/>
            <charset val="1"/>
          </rPr>
          <t>POPT
§ 6058</t>
        </r>
      </text>
    </comment>
    <comment ref="K28" authorId="0" shapeId="0" xr:uid="{46898AEB-BA9E-4CA5-98C7-D9B9942B2769}">
      <text>
        <r>
          <rPr>
            <sz val="11"/>
            <color rgb="FF000000"/>
            <rFont val="Calibri"/>
            <family val="2"/>
            <charset val="1"/>
          </rPr>
          <t xml:space="preserve">AS:
</t>
        </r>
        <r>
          <rPr>
            <sz val="9"/>
            <color rgb="FF000000"/>
            <rFont val="Tahoma"/>
            <family val="2"/>
            <charset val="238"/>
          </rPr>
          <t>RPO woj. Kuj-Pom. 2014-2020</t>
        </r>
      </text>
    </comment>
    <comment ref="I31" authorId="1" shapeId="0" xr:uid="{DA8B5378-5285-45F5-8002-C6EE3042A25D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§ 6059</t>
        </r>
      </text>
    </comment>
    <comment ref="D33" authorId="0" shapeId="0" xr:uid="{E93E1701-B719-41E1-BFC6-3A4DE5D285DC}">
      <text>
        <r>
          <rPr>
            <sz val="11"/>
            <color rgb="FF000000"/>
            <rFont val="Calibri"/>
            <family val="2"/>
            <charset val="1"/>
          </rPr>
          <t xml:space="preserve">Autor:
</t>
        </r>
        <r>
          <rPr>
            <sz val="9"/>
            <color rgb="FF000000"/>
            <rFont val="Tahoma"/>
            <family val="2"/>
            <charset val="238"/>
          </rPr>
          <t>§6800</t>
        </r>
      </text>
    </comment>
  </commentList>
</comments>
</file>

<file path=xl/sharedStrings.xml><?xml version="1.0" encoding="utf-8"?>
<sst xmlns="http://schemas.openxmlformats.org/spreadsheetml/2006/main" count="578" uniqueCount="365">
  <si>
    <t xml:space="preserve">Prezydenta Miasta Włocławek 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</si>
  <si>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</si>
  <si>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</si>
  <si>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</si>
  <si>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</si>
  <si>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</si>
  <si>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</si>
  <si>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</si>
  <si>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</si>
  <si>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</si>
  <si>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 xml:space="preserve"> -</t>
  </si>
  <si>
    <t>WYDATKI OGÓŁEM:</t>
  </si>
  <si>
    <t>Wydatki na zadania własne:</t>
  </si>
  <si>
    <t>zakup materiałów i wyposażenia</t>
  </si>
  <si>
    <t>zakup usług pozostałych</t>
  </si>
  <si>
    <t>wynagrodzenia bezosobowe</t>
  </si>
  <si>
    <t>Różne rozliczenia</t>
  </si>
  <si>
    <t>Rezerwy ogólne i celowe</t>
  </si>
  <si>
    <t>4810</t>
  </si>
  <si>
    <t xml:space="preserve">rezerwy </t>
  </si>
  <si>
    <t xml:space="preserve"> - rezerwa celowa</t>
  </si>
  <si>
    <t>Jednostki oświatowe zbiorczo</t>
  </si>
  <si>
    <t>zakup środków dydaktycznych i książek</t>
  </si>
  <si>
    <t>DOCHODY OGÓŁEM:</t>
  </si>
  <si>
    <t>Dochody na zadania własne:</t>
  </si>
  <si>
    <t>Pozostała działalność</t>
  </si>
  <si>
    <t>Administracja publiczna</t>
  </si>
  <si>
    <t>Oświata i wychowanie</t>
  </si>
  <si>
    <t>Załącznik Nr 1</t>
  </si>
  <si>
    <t>Transport i łączność</t>
  </si>
  <si>
    <t>zakup energii</t>
  </si>
  <si>
    <t>Drogi publiczne w miastach na prawach powiatu</t>
  </si>
  <si>
    <t>4210</t>
  </si>
  <si>
    <t>zakup usług remontowych</t>
  </si>
  <si>
    <t>Szkoły podstawowe</t>
  </si>
  <si>
    <t>wynagrodzenia osobowe pracowników</t>
  </si>
  <si>
    <t>Stołówki szkolne i przedszkolne</t>
  </si>
  <si>
    <t>Wydatki na zadania rządowe:</t>
  </si>
  <si>
    <t>852</t>
  </si>
  <si>
    <t>Pomoc społeczna</t>
  </si>
  <si>
    <t xml:space="preserve">różne opłaty i składki </t>
  </si>
  <si>
    <t>Edukacyjna opieka wychowawcza</t>
  </si>
  <si>
    <t>Przedszkola</t>
  </si>
  <si>
    <t xml:space="preserve">składki na ubezpieczenia społeczne </t>
  </si>
  <si>
    <t>Technika</t>
  </si>
  <si>
    <t xml:space="preserve">Realizacja zadań wymagających stosowania specjalnej </t>
  </si>
  <si>
    <t>organizacji nauki i metod pracy dla dzieci i młodzieży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</si>
  <si>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</si>
  <si>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</si>
  <si>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</si>
  <si>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</si>
  <si>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</si>
  <si>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</si>
  <si>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Gospodarka komunalna i ochrona środowiska</t>
  </si>
  <si>
    <t>przeciwpożarowa</t>
  </si>
  <si>
    <t>Bezpieczeństwo publiczne i ochrona</t>
  </si>
  <si>
    <t>Branżowe szkoły I i II stopnia</t>
  </si>
  <si>
    <t>Internaty i bursy szkolne</t>
  </si>
  <si>
    <t>Szkoły podstawowe specjalne</t>
  </si>
  <si>
    <t>Domy pomocy społecznej</t>
  </si>
  <si>
    <t>Poradnie psychologiczno - pedagogiczne, w tym</t>
  </si>
  <si>
    <t>poradnie specjalistyczne</t>
  </si>
  <si>
    <t>Dom Pomocy Społecznej ul. Dobrzyńska 102</t>
  </si>
  <si>
    <t>Szkoły zawodowe specjalne</t>
  </si>
  <si>
    <t>Szkolne schroniska młodzieżowe</t>
  </si>
  <si>
    <t>Wczesne wspomaganie rozwoju dziecka</t>
  </si>
  <si>
    <t xml:space="preserve">składki na Fundusz Pracy oraz Fundusz Solidarnościowy </t>
  </si>
  <si>
    <t>Wydział Polityki Społecznej i Zdrowia Publicznego</t>
  </si>
  <si>
    <t>Działalność placówek opiekuńczo - wychowawczych</t>
  </si>
  <si>
    <t>2057</t>
  </si>
  <si>
    <t>składki na ubezpieczenia społeczne</t>
  </si>
  <si>
    <t>Załącznik Nr 2</t>
  </si>
  <si>
    <t>Planowane wydatki</t>
  </si>
  <si>
    <t xml:space="preserve">Pozostałe </t>
  </si>
  <si>
    <t>Jednostka</t>
  </si>
  <si>
    <t xml:space="preserve">Łączne </t>
  </si>
  <si>
    <t>rok</t>
  </si>
  <si>
    <t>Źródła finansowania</t>
  </si>
  <si>
    <t>Dział</t>
  </si>
  <si>
    <t>koszty</t>
  </si>
  <si>
    <t>budżetowy</t>
  </si>
  <si>
    <t>środki</t>
  </si>
  <si>
    <t>wydzielone</t>
  </si>
  <si>
    <t>realizująca</t>
  </si>
  <si>
    <t xml:space="preserve">pochodzące </t>
  </si>
  <si>
    <t>wymienione</t>
  </si>
  <si>
    <t>rachunki</t>
  </si>
  <si>
    <t xml:space="preserve">własne </t>
  </si>
  <si>
    <t>z innych</t>
  </si>
  <si>
    <t>w art.5 ust.1</t>
  </si>
  <si>
    <t>jednostek</t>
  </si>
  <si>
    <t>źródeł</t>
  </si>
  <si>
    <t>pkt 2 i 3 u.f.p.</t>
  </si>
  <si>
    <t>oświatowych</t>
  </si>
  <si>
    <t>OGÓŁEM:</t>
  </si>
  <si>
    <t>x</t>
  </si>
  <si>
    <t>*  - łączne koszty finansowe obejmują wydatki majątkowe i wydatki bieżące</t>
  </si>
  <si>
    <t>Załącznik Nr 3</t>
  </si>
  <si>
    <t>Lp.</t>
  </si>
  <si>
    <t>Program/Projekt</t>
  </si>
  <si>
    <t>w tym:</t>
  </si>
  <si>
    <t>Wydatki ogółem:</t>
  </si>
  <si>
    <t>wydatki bieżące</t>
  </si>
  <si>
    <t>wydatki majątkowe</t>
  </si>
  <si>
    <t>* środki własne jst, współfinansowanie z budżetu państwa oraz inne</t>
  </si>
  <si>
    <t>Załącznik Nr 4</t>
  </si>
  <si>
    <t xml:space="preserve">Dotacje udzielane z budżetu jednostki samorządu terytorialnego </t>
  </si>
  <si>
    <t>Rozdział</t>
  </si>
  <si>
    <t>Nazwa zadania</t>
  </si>
  <si>
    <t>Kwota dotacji</t>
  </si>
  <si>
    <t>dotacje celowe</t>
  </si>
  <si>
    <t>Razem</t>
  </si>
  <si>
    <t>dotacje podmiotowe</t>
  </si>
  <si>
    <t>Ogółem:</t>
  </si>
  <si>
    <t>Pozostała działalność (prowadzenie Kawiarni Obywatelskiej "Śródmieście Cafe")</t>
  </si>
  <si>
    <t>Nieodpłatna pomoc prawna - zadanie rządowe</t>
  </si>
  <si>
    <t>Prywatna Szkoła Podstawowa Zespołu Edukacji "Wiedza"</t>
  </si>
  <si>
    <t>Zwalczanie narkomanii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</si>
  <si>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</si>
  <si>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</si>
  <si>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</si>
  <si>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"Reintegracja społeczna mieszkańców Włocławka, w tym w obszarze rewitalizacji"</t>
  </si>
  <si>
    <t>Utylizacja wyrobów zawierających azbest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</si>
  <si>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</si>
  <si>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</si>
  <si>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</si>
  <si>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Nazwa placówki/nazwa podmiotu</t>
  </si>
  <si>
    <t>Publiczna Szkoła Podstawowa im. Ks. J. Długosza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</si>
  <si>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</si>
  <si>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</si>
  <si>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</si>
  <si>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Szkoła Podstawowa Szkoła Mistrzostwa Sportowego ("Kar" Sp. z o.o.)</t>
  </si>
  <si>
    <t>Szkoła Podstawowa przy Państwowej Uczelni Zawodowej we Włocławku</t>
  </si>
  <si>
    <t>Szkoła Podstawowa z oddziałami dwujęzycznymi Monttessori-     Schule</t>
  </si>
  <si>
    <t>Oddziały przedszkolne w szkołach podstawowych</t>
  </si>
  <si>
    <t>Niepubliczne Przedszkole "Skakanka"</t>
  </si>
  <si>
    <t>Przedszkole Niepubliczne "Chatka Puchatka"</t>
  </si>
  <si>
    <t>Niepubliczne Przedszkole "Smerfna Chata"</t>
  </si>
  <si>
    <t>Przedszkole Akademickie przy Państwowej Uczelni Zawodowej we Włocławku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</si>
  <si>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</si>
  <si>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</si>
  <si>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</si>
  <si>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</si>
  <si>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</si>
  <si>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</si>
  <si>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"Kujawiaczek"</t>
  </si>
  <si>
    <t>Niepubliczne Przedszkole "Wesoła Biedronka"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</si>
  <si>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</si>
  <si>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</si>
  <si>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</si>
  <si>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</si>
  <si>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</si>
  <si>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</si>
  <si>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Szkoły policealne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</si>
  <si>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</si>
  <si>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</si>
  <si>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</si>
  <si>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</si>
  <si>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</si>
  <si>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</si>
  <si>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</si>
  <si>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</si>
  <si>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Akademicka Szkoła Policealna przy Kujawskiej Szkole Wyższej we Włocławku</t>
  </si>
  <si>
    <t xml:space="preserve">Branżowa Szkoła I Stopnia Start we Włocławku </t>
  </si>
  <si>
    <t>Akademicka Szkoła Branżowa I stopnia im. Obrońców Wisły 1920 roku</t>
  </si>
  <si>
    <t xml:space="preserve">Branżowa Szkoła I Stopnia nr 9 w Zespole Szkół Włocławskiego Stowarzyszenia Oświatowego "Cogito" </t>
  </si>
  <si>
    <t>Licea ogólnokształcące</t>
  </si>
  <si>
    <t>Liceum Ogólnokształcące "Edicus" dla Dorosłych</t>
  </si>
  <si>
    <t>Liceum Ogólnokształcące dla Dorosłych Futuro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</si>
  <si>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</si>
  <si>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</si>
  <si>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</si>
  <si>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</si>
  <si>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</si>
  <si>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dla Dorosłych "Żak"</t>
  </si>
  <si>
    <t>Publiczne Liceum Ogólnokształcące im. Ks. J. Długosza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</si>
  <si>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</si>
  <si>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</si>
  <si>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</si>
  <si>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</si>
  <si>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</si>
  <si>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</si>
  <si>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</si>
  <si>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</si>
  <si>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Warsztaty Terapii Zajęciowej</t>
  </si>
  <si>
    <t>Poradnie psychologiczno - pedagogiczne, w tym poradnie specjalistyczne</t>
  </si>
  <si>
    <t>Poradnia Psychologiczno - Pedagogiczna "Vitamed"</t>
  </si>
  <si>
    <t>Internat Zespołu Szkół Katolickich im. Ks. J. Długosza</t>
  </si>
  <si>
    <t>Załącznik Nr 6</t>
  </si>
  <si>
    <t xml:space="preserve">Plan </t>
  </si>
  <si>
    <t>(zbiorczo)</t>
  </si>
  <si>
    <t xml:space="preserve">Stan środków </t>
  </si>
  <si>
    <t>pieniężnych</t>
  </si>
  <si>
    <t>Wyszczególnienie</t>
  </si>
  <si>
    <t xml:space="preserve">na początek </t>
  </si>
  <si>
    <t>Dochody</t>
  </si>
  <si>
    <t>Wydatki</t>
  </si>
  <si>
    <t>roku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</si>
  <si>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</si>
  <si>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</si>
  <si>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</si>
  <si>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</si>
  <si>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</si>
  <si>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</si>
  <si>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</si>
  <si>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</si>
  <si>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</si>
  <si>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Młodzieżowe ośrodki wychowawcze</t>
  </si>
  <si>
    <t xml:space="preserve">Ogółem </t>
  </si>
  <si>
    <t>w okresie</t>
  </si>
  <si>
    <t>Projektu</t>
  </si>
  <si>
    <t>(5 + 6)</t>
  </si>
  <si>
    <t>przed zmianą</t>
  </si>
  <si>
    <t>Lokalny transport zbiorowy</t>
  </si>
  <si>
    <t>Wydział Inwestycji</t>
  </si>
  <si>
    <t>wydatki inwestycyjne jednostek budżetowych</t>
  </si>
  <si>
    <t>wpłaty na PPK finansowane przez podmiot zatrudniający</t>
  </si>
  <si>
    <t>podróże służbowe zagraniczne</t>
  </si>
  <si>
    <t>Kolonie i obozy oraz inne formy wypoczynku dzieci</t>
  </si>
  <si>
    <t>finansowe*</t>
  </si>
  <si>
    <t>ADMINISTRACJA PUBLICZNA</t>
  </si>
  <si>
    <t>6050</t>
  </si>
  <si>
    <t>Urząd Miasta /Wydział Inwestycji/</t>
  </si>
  <si>
    <t>GOSPODARKA KOMUNALNA I OCHRONA ŚRODOWISKA</t>
  </si>
  <si>
    <t xml:space="preserve"> - </t>
  </si>
  <si>
    <t xml:space="preserve">Wydatki
</t>
  </si>
  <si>
    <t>realizacji</t>
  </si>
  <si>
    <t>(całkowita wartość Projektu)</t>
  </si>
  <si>
    <t>Środki z budżetu krajowego</t>
  </si>
  <si>
    <t>Środki z budżetu UE</t>
  </si>
  <si>
    <t>Wydatki razem (8+9)</t>
  </si>
  <si>
    <t>Środki z budżetu krajowego*</t>
  </si>
  <si>
    <t>1</t>
  </si>
  <si>
    <t>w tym: /Urząd Miasta/</t>
  </si>
  <si>
    <t>REGIONALNY PROGRAM OPERACYJNY WOJEWÓDZTWA KUJAWSKO - POMORSKIEGO</t>
  </si>
  <si>
    <t>Załącznik Nr 5</t>
  </si>
  <si>
    <t>Dotacje do prac budowlanych w ramach rewitalizacji</t>
  </si>
  <si>
    <t>Wymiana źródeł ciepła zasilanych paliwami stałymi w budynkach wielorodzinnych (dotacja na inwestycje)</t>
  </si>
  <si>
    <t>Policealna Szkoła dla dorosłych "Cosinus Plus" we Włocławku</t>
  </si>
  <si>
    <t>Policealna Szkoła Centrum Nauki I Biznesu "Żak"</t>
  </si>
  <si>
    <t>Szkoła Policealna "Spectrum" dla dorosłych</t>
  </si>
  <si>
    <t>Policealna Szkoła dla dorosłych Futuro</t>
  </si>
  <si>
    <t>Szkoła Policealna Opieki Medycznej dla Dorosłych "Żak"</t>
  </si>
  <si>
    <t xml:space="preserve">Branżowa Szkoła II Stopnia Start we Włocławku </t>
  </si>
  <si>
    <t xml:space="preserve">Liceum Ogólnokształcące Szkoła Mistrzostwa Sportowego </t>
  </si>
  <si>
    <t xml:space="preserve">Liceum Ogólnokształcące "Spectrum" dla Dorosłych we Włocławku </t>
  </si>
  <si>
    <t>Szkoła Policealna dla dorosłych "Cosinus Plus" we Włocławku</t>
  </si>
  <si>
    <t>Specjalny Ośrodek Wychowawczy Zgromadzenia Sióstr Orionistek</t>
  </si>
  <si>
    <t xml:space="preserve">pieniężnych </t>
  </si>
  <si>
    <t xml:space="preserve">na koniec </t>
  </si>
  <si>
    <t>Plan dochodów i wydatków na wydzielonym rachunku dotyczącym przeciwdziałania COVID-19</t>
  </si>
  <si>
    <t xml:space="preserve">Dział </t>
  </si>
  <si>
    <t>75421</t>
  </si>
  <si>
    <t>Zmiany w budżecie miasta Włocławek na 2022 rok</t>
  </si>
  <si>
    <t>Organ - projekt pn. "Granty PPGR - wsparcie dzieci i wnuków byłych pracowników PGR w rozwoju cyfrowym"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</si>
  <si>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</si>
  <si>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Wydział Inwestycji - Projekt pn."Rozwój zrównoważonego transportu zbiorowego poprzez poprawę efektywności energetycznej, wdrażania technologii niskoemisyjnej we Włocławku, w ramach projektu BIT - CITY II - etap 2"</t>
  </si>
  <si>
    <t>Wydział Inwestycji - Projekt pn. "Rozbudowa Al. Jana Pawła II we Włocławku w kategorii drogi wojewódzkiej"</t>
  </si>
  <si>
    <t>dodatkowe wynagrodzenie roczne</t>
  </si>
  <si>
    <t>Gospodarka mieszkaniowa</t>
  </si>
  <si>
    <t xml:space="preserve">Wydział Inwestycji - Projekt pn. "WŁOCŁAWEK - opracowanie dokumentacji w ramach wsparcia rozwoju miast POPT 2014 - 2020" </t>
  </si>
  <si>
    <t>75095</t>
  </si>
  <si>
    <t>Wydział Inwestycji - projekt "Utworzenie Interaktywnego Centrum Fajansu"</t>
  </si>
  <si>
    <t>Zarządzanie kryzysowe</t>
  </si>
  <si>
    <t>6800</t>
  </si>
  <si>
    <t>rezerwy na inwestycje i zakupy inwestycyjne</t>
  </si>
  <si>
    <t xml:space="preserve">  - rezerwa inwestycyjna</t>
  </si>
  <si>
    <t>dodatkowe wynagrodzenie roczne nauczycieli</t>
  </si>
  <si>
    <t>Świetlice szkolne</t>
  </si>
  <si>
    <t>wpłaty na Państwowy Fundusz Rehabilitacji Osób Niepełnosprawnych</t>
  </si>
  <si>
    <t xml:space="preserve">zakup usług obejmujących wykonanie ekspertyz, analiz i opinii </t>
  </si>
  <si>
    <t>w szkołach podstawowych</t>
  </si>
  <si>
    <t>Szkoła Podstawowa Nr 23 - program: Erasmus+  Akcja KA2 pn. Cegiełki pokoju - Bricks of Peace</t>
  </si>
  <si>
    <t>Wydział Edukacji - projekt pn. "Granty PPGR - wsparcie dzieci i wnuków byłych pracowników PGR w rozwoju cyfrowym"</t>
  </si>
  <si>
    <t>4247</t>
  </si>
  <si>
    <t>Wydział Edukacji - projekt pn. "Zawodowcy z Włocławka" - podniesienie jakości nauczania i zwiększenie szans na zatrudnienie uczniów ZSS we Włocławku"</t>
  </si>
  <si>
    <t>2827</t>
  </si>
  <si>
    <t>dotacja celowa z budżetu na finansowanie lub dofinansowanie zadań zleconych do realizacji stowarzyszeniom</t>
  </si>
  <si>
    <t>Jednostki oświatowe zbiorczo - projekt pn. "Zawodowcy z Włocławka" - podniesienie jakości nauczania i zwiększenie szans na zatrudnienie uczniów ZSS we Włocławku"</t>
  </si>
  <si>
    <t>wynagrodzenie osobowe nauczycieli</t>
  </si>
  <si>
    <t>Wydział Edukacji - projekt pn. "Włocławek zawodowo II"</t>
  </si>
  <si>
    <t>2910</t>
  </si>
  <si>
    <t>zwrot dotacji oraz płatności, w tym wykorzystanych niezgodnie z przeznaczeniem lub wykorzystanych z naruszeniem procedur, o których mowa w art. 184 ustawy, pobranych nienależnie lub w nadmiernej wysokości</t>
  </si>
  <si>
    <t>4560</t>
  </si>
  <si>
    <t xml:space="preserve">odsetki od dotacji oraz płatności: wykorzystanych niezgodnie z przeznaczeniem lub wykorzystanych z naruszeniem procedur, o których mowa w art. 184 ustawy, pobranych nienależnie lub w nadmiernej wysokości </t>
  </si>
  <si>
    <t>opłaty na rzecz budżetu państwa</t>
  </si>
  <si>
    <t>90095</t>
  </si>
  <si>
    <t xml:space="preserve">Wydział Inwestycji - Projekt pn. "Wzmocnienie i wykorzystanie potencjału endogenicznego Włocławka poprzez turystyczne i rekreacyjne zagospodarowanie Zalewu Włocławskiego" </t>
  </si>
  <si>
    <t>Wymiar sprawiedliwości</t>
  </si>
  <si>
    <t>Nieodpłatna pomoc prawna</t>
  </si>
  <si>
    <t>do Zarządzenia NR 69/2022</t>
  </si>
  <si>
    <t>z dnia 3 marca 2022 r.</t>
  </si>
  <si>
    <t>Zmiana planu wydatków majątkowych na 2022 rok</t>
  </si>
  <si>
    <t xml:space="preserve">Nazwa zadania inwestycyjnego </t>
  </si>
  <si>
    <t>zadanie</t>
  </si>
  <si>
    <t>TRANSPORT I  ŁĄCZNOŚĆ</t>
  </si>
  <si>
    <t>Rozwój zrównoważonego transportu zbiorowego poprzez poprawę efektywności energetycznej, wdrażania technologii niskoemisyjnej we Włocławku w ramach projektu BIT - CITY II - etap 2</t>
  </si>
  <si>
    <t>Przebudowa ulicy Kilińskiego we Włocławku w ramach projektu "Przebudowa ulic śródmieścia w celu uspokojenia ruchu"</t>
  </si>
  <si>
    <t>GOSPODARKA MIESZKANIOWA</t>
  </si>
  <si>
    <t>Społeczne budownictwo czynszowe</t>
  </si>
  <si>
    <t>Utworzenie Interaktywnego Centrum Fajansu</t>
  </si>
  <si>
    <t>6058 6059</t>
  </si>
  <si>
    <t>Wzmocnienie i wykorzystanie potencjału endogenicznego Włocławka poprzez turystyczne i rekreacyjne zagospodarowanie Zalewu Włocławskiego</t>
  </si>
  <si>
    <t>REZERWA INWESTYCYJNA</t>
  </si>
  <si>
    <t>Prezydenci</t>
  </si>
  <si>
    <t xml:space="preserve">Rezerwa inwestycyjna </t>
  </si>
  <si>
    <t>Zmiana wydatków na programy i projekty realizowane ze środków pochodzących z funduszy strukturalnych i Funduszu Spójności</t>
  </si>
  <si>
    <t xml:space="preserve">
</t>
  </si>
  <si>
    <t>2022 rok</t>
  </si>
  <si>
    <t>Klasyfikacja</t>
  </si>
  <si>
    <t xml:space="preserve"> (dział, </t>
  </si>
  <si>
    <t>rozdział)</t>
  </si>
  <si>
    <t>1.14</t>
  </si>
  <si>
    <t xml:space="preserve">dz. 750 </t>
  </si>
  <si>
    <t>rozdz.75095</t>
  </si>
  <si>
    <t>1.17</t>
  </si>
  <si>
    <t xml:space="preserve">Wzmocnienie i wykorzystanie potencjału endogenicznego Włocławka poprzez turystyczne i rekreacyjne zagospodarowanie Zalewu Włocławskiego </t>
  </si>
  <si>
    <t>dz. 900</t>
  </si>
  <si>
    <t>rozdz. 90095</t>
  </si>
  <si>
    <t>1.27</t>
  </si>
  <si>
    <t xml:space="preserve">Rozwój zrównoważonego transportu zbiorowego poprzez poprawę efektywności energetycznej, wdrażania technologii niskoemisyjnej we Włocławku, w ramach projektu BIT - CITY II etap 2    </t>
  </si>
  <si>
    <t>dz. 600</t>
  </si>
  <si>
    <t>rozdz. 60004</t>
  </si>
  <si>
    <t>PROGRAM OPERACYJNY POMOC TECHNICZNA</t>
  </si>
  <si>
    <t>5.1</t>
  </si>
  <si>
    <t>WŁOCŁAWEK - Opracowanie dokumentacji w ramach wsparcia rozwoju miast POPT 2014-2020</t>
  </si>
  <si>
    <t>rozdz.</t>
  </si>
  <si>
    <t xml:space="preserve">60004, 60015, 70095, 75095, 75818, 80195, 90095, 92601, </t>
  </si>
  <si>
    <t>8</t>
  </si>
  <si>
    <t>PROGRAM OPERACYJNY POLSKA CYFROWA 2014 - 2020</t>
  </si>
  <si>
    <t>8.1</t>
  </si>
  <si>
    <t>Granty PPGR - wsparcie dzieci i wnuków byłych pracowników PGR w rozwoju cyfrowym</t>
  </si>
  <si>
    <t>dz. 801</t>
  </si>
  <si>
    <t>rozdz. 80195</t>
  </si>
  <si>
    <t>dla jednostek spoza sektora finansów publicznych na 2022 rok</t>
  </si>
  <si>
    <t>Realizacja projektu unijnego  "Zawodowcy z Włocławka"- podniesienie jakości nauczania i zwiększenie szans na zatrudnienie uczniów ZSS we Włocławku"</t>
  </si>
  <si>
    <t>Dofinansowanie programów dotyczących uzależnień, pozalekcyjnych zajęć sportowych (przeciwdzialanie alkoholizmowi)</t>
  </si>
  <si>
    <t>Pozostala działalność (promocja i ochrona zdrowia oraz działania na rzecz osób niepełnosprawnych)</t>
  </si>
  <si>
    <t>Pozostała działalność (aktywizacja społeczna seniorów, poprawa warunków funkcjonowania seniorów)</t>
  </si>
  <si>
    <t xml:space="preserve">Pozostała działalność - realizacja projektu pn. "WŁOCŁAWEK - MIASTO NOWYCH MOŻLIWOŚCI. Tutaj mieszkam, pracuję, inwestuję i tu wypoczywam" </t>
  </si>
  <si>
    <t>Wymiana źródeł ciepła zasilanych paliwami stałymi - program dla osób fizycznych (dotacja na inwestycje)</t>
  </si>
  <si>
    <t xml:space="preserve">Zadania w zakresie kultury fizycznej - realizacja projektu pn. "WŁOCŁAWEK - MIASTO NOWYCH MOŻLIWOŚCI. Tutaj mieszkam, pracuję, inwestuję i tu wypoczywam" </t>
  </si>
  <si>
    <t>Akademicka Szkoła Podstawowa Mistrzostwa Sportowego Nr 1          im. Obrońców Wisły 1920 roku we Włocławku</t>
  </si>
  <si>
    <t>Branżowa Szkoła I Stopnia (Stowarzyszenie Szkoła dla Włocławka)</t>
  </si>
  <si>
    <t>Rehabilitacja zawodowa i społeczna osób niepełnosprawnych</t>
  </si>
  <si>
    <t>Specjalne ośrodki wychowawcze</t>
  </si>
  <si>
    <t>Niepubliczna Poradania Psychologiczno - Pedagogiczna "Centrum Diagnozy, Terapii i Wspomagania Rozwoju" (Elżbieta Złowodzka Jetter)</t>
  </si>
  <si>
    <t xml:space="preserve"> dochodów i wydatków wydzielonych rachunków dochodów oświatowych jednostek budżetowych na 2022 rok</t>
  </si>
  <si>
    <t xml:space="preserve">Szkoły artystyczne </t>
  </si>
  <si>
    <t>Placówki kształcenia ustawicznego i centra kształcenia zawodowego</t>
  </si>
  <si>
    <t>Ośrodki szkolenia, dokształcania i doskonalenia kadr</t>
  </si>
  <si>
    <t>10.</t>
  </si>
  <si>
    <t xml:space="preserve">Inne formy kształcenia osobno niewymienione </t>
  </si>
  <si>
    <t>11.</t>
  </si>
  <si>
    <t xml:space="preserve">i młodzieży szkolnej, a także szkolenia młodzieży </t>
  </si>
  <si>
    <t>Dochody na 2022 rok</t>
  </si>
  <si>
    <t>Wydatki na 2022 rok</t>
  </si>
  <si>
    <t>6090</t>
  </si>
  <si>
    <t>Przebudowa ulicy Kilińskiego we Włocławku w ramach projektu "Przebudowa ulic śródmieścia, w celu uspokojenia ruchu"</t>
  </si>
  <si>
    <t>600</t>
  </si>
  <si>
    <t>60015</t>
  </si>
  <si>
    <t xml:space="preserve"> - wkład własny</t>
  </si>
  <si>
    <t>Budowa drogi stanowiącej alternatywne połączenie osiedla Michelin z osiedlem Południe</t>
  </si>
  <si>
    <t>60016</t>
  </si>
  <si>
    <t>(8+9+10)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</si>
</sst>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11"/>
      <name val="Arial CE"/>
      <family val="2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8"/>
      <name val="Arial CE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b/>
      <sz val="14"/>
      <name val="Arial CE"/>
      <family val="2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sz val="6"/>
      <name val="Arial CE"/>
      <charset val="238"/>
    </font>
    <font>
      <sz val="8"/>
      <color theme="1"/>
      <name val="Calibri"/>
      <family val="2"/>
      <charset val="238"/>
      <scheme val="minor"/>
    </font>
    <font>
      <b/>
      <u/>
      <sz val="8"/>
      <name val="Arial CE"/>
      <charset val="238"/>
    </font>
    <font>
      <u/>
      <sz val="8"/>
      <name val="Arial CE"/>
      <charset val="238"/>
    </font>
    <font>
      <u/>
      <sz val="6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 CE"/>
      <charset val="238"/>
    </font>
    <font>
      <b/>
      <sz val="7"/>
      <name val="Arial CE"/>
      <charset val="238"/>
    </font>
    <font>
      <sz val="11"/>
      <color rgb="FF000000"/>
      <name val="Calibri"/>
      <family val="2"/>
      <charset val="1"/>
    </font>
    <font>
      <sz val="9"/>
      <color rgb="FF000000"/>
      <name val="Tahoma"/>
      <family val="2"/>
      <charset val="238"/>
    </font>
    <font>
      <sz val="5"/>
      <name val="Arial"/>
      <family val="2"/>
      <charset val="238"/>
    </font>
    <font>
      <b/>
      <sz val="12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8"/>
      <name val="Arial CE"/>
      <family val="2"/>
      <charset val="238"/>
    </font>
    <font>
      <b/>
      <sz val="7"/>
      <name val="Arial"/>
      <family val="2"/>
      <charset val="238"/>
    </font>
    <font>
      <sz val="7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mediumDashDot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511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17" xfId="0" applyFont="1" applyBorder="1"/>
    <xf numFmtId="0" fontId="6" fillId="0" borderId="0" xfId="0" applyFont="1"/>
    <xf numFmtId="49" fontId="2" fillId="0" borderId="4" xfId="0" applyNumberFormat="1" applyFont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2" fillId="0" borderId="0" xfId="0" applyFont="1"/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16" fillId="0" borderId="0" xfId="1" applyFont="1"/>
    <xf numFmtId="0" fontId="20" fillId="0" borderId="25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25" xfId="1" applyFont="1" applyBorder="1" applyAlignment="1">
      <alignment vertical="center"/>
    </xf>
    <xf numFmtId="4" fontId="18" fillId="0" borderId="0" xfId="1" applyNumberFormat="1" applyFont="1"/>
    <xf numFmtId="0" fontId="18" fillId="0" borderId="0" xfId="1" applyFont="1"/>
    <xf numFmtId="0" fontId="17" fillId="0" borderId="4" xfId="1" applyFont="1" applyBorder="1" applyAlignment="1">
      <alignment horizontal="center" vertical="center"/>
    </xf>
    <xf numFmtId="3" fontId="18" fillId="0" borderId="0" xfId="1" applyNumberFormat="1" applyFont="1"/>
    <xf numFmtId="49" fontId="18" fillId="0" borderId="1" xfId="1" applyNumberFormat="1" applyFont="1" applyBorder="1" applyAlignment="1">
      <alignment horizontal="center" vertical="center"/>
    </xf>
    <xf numFmtId="0" fontId="18" fillId="3" borderId="30" xfId="1" applyFont="1" applyFill="1" applyBorder="1" applyAlignment="1">
      <alignment vertical="center" wrapText="1"/>
    </xf>
    <xf numFmtId="0" fontId="17" fillId="3" borderId="31" xfId="0" applyFont="1" applyFill="1" applyBorder="1" applyAlignment="1">
      <alignment horizontal="center" vertical="center" wrapText="1"/>
    </xf>
    <xf numFmtId="49" fontId="16" fillId="0" borderId="26" xfId="1" applyNumberFormat="1" applyFont="1" applyBorder="1" applyAlignment="1">
      <alignment horizontal="center" vertical="center"/>
    </xf>
    <xf numFmtId="0" fontId="16" fillId="3" borderId="34" xfId="1" applyFont="1" applyFill="1" applyBorder="1" applyAlignment="1">
      <alignment vertical="top" wrapText="1"/>
    </xf>
    <xf numFmtId="0" fontId="16" fillId="0" borderId="0" xfId="1" applyFont="1" applyAlignment="1">
      <alignment horizontal="center"/>
    </xf>
    <xf numFmtId="3" fontId="16" fillId="0" borderId="0" xfId="1" applyNumberFormat="1" applyFont="1"/>
    <xf numFmtId="0" fontId="16" fillId="0" borderId="0" xfId="1" applyFont="1" applyAlignment="1">
      <alignment horizontal="center" vertical="center"/>
    </xf>
    <xf numFmtId="4" fontId="16" fillId="0" borderId="0" xfId="1" applyNumberFormat="1" applyFont="1"/>
    <xf numFmtId="0" fontId="16" fillId="0" borderId="0" xfId="0" applyFont="1"/>
    <xf numFmtId="0" fontId="4" fillId="0" borderId="0" xfId="0" applyFont="1" applyAlignment="1">
      <alignment horizontal="centerContinuous" vertical="center" wrapText="1"/>
    </xf>
    <xf numFmtId="0" fontId="4" fillId="2" borderId="25" xfId="0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0" xfId="0" applyFont="1"/>
    <xf numFmtId="0" fontId="13" fillId="0" borderId="25" xfId="0" applyFont="1" applyBorder="1" applyAlignment="1">
      <alignment vertical="top"/>
    </xf>
    <xf numFmtId="0" fontId="13" fillId="0" borderId="25" xfId="0" applyFont="1" applyBorder="1"/>
    <xf numFmtId="0" fontId="13" fillId="0" borderId="5" xfId="0" applyFont="1" applyBorder="1"/>
    <xf numFmtId="0" fontId="13" fillId="0" borderId="8" xfId="0" applyFont="1" applyBorder="1"/>
    <xf numFmtId="0" fontId="13" fillId="0" borderId="17" xfId="0" applyFont="1" applyBorder="1"/>
    <xf numFmtId="0" fontId="13" fillId="0" borderId="24" xfId="0" applyFont="1" applyBorder="1"/>
    <xf numFmtId="0" fontId="13" fillId="0" borderId="23" xfId="0" applyFont="1" applyBorder="1"/>
    <xf numFmtId="0" fontId="23" fillId="0" borderId="0" xfId="0" applyFont="1"/>
    <xf numFmtId="0" fontId="13" fillId="0" borderId="21" xfId="0" applyFont="1" applyBorder="1"/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21" xfId="0" applyFont="1" applyFill="1" applyBorder="1" applyAlignment="1">
      <alignment horizontal="centerContinuous" vertical="center"/>
    </xf>
    <xf numFmtId="0" fontId="22" fillId="0" borderId="21" xfId="0" applyFont="1" applyBorder="1" applyAlignment="1">
      <alignment horizontal="centerContinuous" vertical="center"/>
    </xf>
    <xf numFmtId="0" fontId="13" fillId="0" borderId="25" xfId="0" applyFont="1" applyBorder="1" applyAlignment="1">
      <alignment vertical="center"/>
    </xf>
    <xf numFmtId="0" fontId="9" fillId="0" borderId="25" xfId="0" applyFont="1" applyBorder="1" applyAlignment="1">
      <alignment horizontal="left" vertical="center"/>
    </xf>
    <xf numFmtId="0" fontId="13" fillId="0" borderId="21" xfId="0" applyFont="1" applyBorder="1" applyAlignment="1">
      <alignment vertical="top" wrapText="1"/>
    </xf>
    <xf numFmtId="0" fontId="13" fillId="0" borderId="7" xfId="0" applyFont="1" applyBorder="1" applyAlignment="1">
      <alignment vertical="top"/>
    </xf>
    <xf numFmtId="0" fontId="13" fillId="0" borderId="21" xfId="0" applyFont="1" applyBorder="1" applyAlignment="1">
      <alignment wrapText="1"/>
    </xf>
    <xf numFmtId="0" fontId="13" fillId="0" borderId="1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9" xfId="0" applyFont="1" applyBorder="1" applyAlignment="1">
      <alignment vertical="top"/>
    </xf>
    <xf numFmtId="0" fontId="13" fillId="0" borderId="8" xfId="0" applyFont="1" applyBorder="1" applyAlignment="1">
      <alignment wrapText="1"/>
    </xf>
    <xf numFmtId="0" fontId="13" fillId="0" borderId="2" xfId="0" applyFont="1" applyBorder="1"/>
    <xf numFmtId="0" fontId="13" fillId="0" borderId="22" xfId="0" applyFont="1" applyBorder="1"/>
    <xf numFmtId="0" fontId="13" fillId="0" borderId="3" xfId="0" applyFont="1" applyBorder="1"/>
    <xf numFmtId="0" fontId="6" fillId="0" borderId="18" xfId="0" applyFont="1" applyBorder="1" applyAlignment="1">
      <alignment vertical="center" wrapText="1"/>
    </xf>
    <xf numFmtId="0" fontId="13" fillId="0" borderId="0" xfId="0" applyFont="1"/>
    <xf numFmtId="0" fontId="13" fillId="0" borderId="6" xfId="0" applyFont="1" applyBorder="1"/>
    <xf numFmtId="0" fontId="6" fillId="0" borderId="14" xfId="0" applyFont="1" applyBorder="1" applyAlignment="1">
      <alignment horizontal="left" wrapText="1"/>
    </xf>
    <xf numFmtId="0" fontId="6" fillId="0" borderId="36" xfId="0" applyFont="1" applyBorder="1" applyAlignment="1">
      <alignment horizontal="left" wrapText="1"/>
    </xf>
    <xf numFmtId="0" fontId="6" fillId="0" borderId="14" xfId="0" applyFont="1" applyBorder="1" applyAlignment="1">
      <alignment horizontal="left" vertical="center" wrapText="1"/>
    </xf>
    <xf numFmtId="0" fontId="6" fillId="0" borderId="36" xfId="0" applyFont="1" applyBorder="1"/>
    <xf numFmtId="0" fontId="13" fillId="0" borderId="9" xfId="0" applyFont="1" applyBorder="1"/>
    <xf numFmtId="0" fontId="6" fillId="0" borderId="8" xfId="0" applyFont="1" applyBorder="1" applyAlignment="1">
      <alignment horizontal="left" wrapText="1"/>
    </xf>
    <xf numFmtId="0" fontId="6" fillId="0" borderId="18" xfId="0" applyFont="1" applyBorder="1" applyAlignment="1">
      <alignment horizontal="left" vertical="center" wrapText="1"/>
    </xf>
    <xf numFmtId="0" fontId="6" fillId="0" borderId="36" xfId="0" applyFont="1" applyBorder="1" applyAlignment="1">
      <alignment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wrapText="1"/>
    </xf>
    <xf numFmtId="0" fontId="6" fillId="0" borderId="14" xfId="0" applyFont="1" applyBorder="1" applyAlignment="1">
      <alignment vertical="center" wrapText="1"/>
    </xf>
    <xf numFmtId="0" fontId="6" fillId="0" borderId="8" xfId="0" applyFont="1" applyBorder="1" applyAlignment="1">
      <alignment vertical="top" wrapText="1"/>
    </xf>
    <xf numFmtId="0" fontId="13" fillId="0" borderId="7" xfId="0" applyFont="1" applyBorder="1"/>
    <xf numFmtId="0" fontId="6" fillId="0" borderId="21" xfId="0" applyFont="1" applyBorder="1" applyAlignment="1">
      <alignment vertical="top" wrapText="1"/>
    </xf>
    <xf numFmtId="0" fontId="13" fillId="0" borderId="21" xfId="0" applyFont="1" applyBorder="1" applyAlignment="1">
      <alignment horizontal="left" vertical="top" wrapText="1"/>
    </xf>
    <xf numFmtId="0" fontId="4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indent="2"/>
    </xf>
    <xf numFmtId="0" fontId="23" fillId="0" borderId="4" xfId="0" applyFont="1" applyBorder="1" applyAlignment="1">
      <alignment horizontal="left" vertical="center" indent="2"/>
    </xf>
    <xf numFmtId="0" fontId="23" fillId="0" borderId="4" xfId="0" applyFont="1" applyBorder="1" applyAlignment="1">
      <alignment horizontal="left" vertical="top" wrapText="1" indent="2"/>
    </xf>
    <xf numFmtId="0" fontId="17" fillId="0" borderId="25" xfId="0" applyFont="1" applyBorder="1" applyAlignment="1">
      <alignment horizontal="center"/>
    </xf>
    <xf numFmtId="0" fontId="23" fillId="0" borderId="25" xfId="0" applyFont="1" applyBorder="1" applyAlignment="1">
      <alignment horizontal="left" vertical="center" indent="2"/>
    </xf>
    <xf numFmtId="0" fontId="23" fillId="0" borderId="4" xfId="0" applyFont="1" applyBorder="1" applyAlignment="1">
      <alignment horizontal="left" vertical="center" wrapText="1" indent="2"/>
    </xf>
    <xf numFmtId="0" fontId="23" fillId="0" borderId="7" xfId="0" applyFont="1" applyBorder="1" applyAlignment="1">
      <alignment horizontal="left" vertical="center" indent="2"/>
    </xf>
    <xf numFmtId="0" fontId="18" fillId="0" borderId="1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8" fillId="0" borderId="14" xfId="0" applyFont="1" applyBorder="1"/>
    <xf numFmtId="0" fontId="8" fillId="0" borderId="18" xfId="0" applyFont="1" applyBorder="1"/>
    <xf numFmtId="0" fontId="10" fillId="0" borderId="0" xfId="0" applyFont="1"/>
    <xf numFmtId="0" fontId="16" fillId="0" borderId="28" xfId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1" fillId="0" borderId="1" xfId="0" applyFont="1" applyBorder="1"/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5" fillId="0" borderId="0" xfId="0" applyFont="1"/>
    <xf numFmtId="0" fontId="5" fillId="0" borderId="4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right"/>
    </xf>
    <xf numFmtId="3" fontId="1" fillId="0" borderId="4" xfId="0" applyNumberFormat="1" applyFont="1" applyBorder="1"/>
    <xf numFmtId="49" fontId="1" fillId="0" borderId="4" xfId="0" applyNumberFormat="1" applyFont="1" applyBorder="1" applyAlignment="1">
      <alignment horizontal="right"/>
    </xf>
    <xf numFmtId="0" fontId="5" fillId="0" borderId="10" xfId="0" applyFont="1" applyBorder="1"/>
    <xf numFmtId="4" fontId="5" fillId="0" borderId="11" xfId="0" applyNumberFormat="1" applyFont="1" applyBorder="1"/>
    <xf numFmtId="0" fontId="5" fillId="0" borderId="12" xfId="0" applyFont="1" applyBorder="1"/>
    <xf numFmtId="4" fontId="5" fillId="0" borderId="13" xfId="0" applyNumberFormat="1" applyFont="1" applyBorder="1"/>
    <xf numFmtId="3" fontId="5" fillId="0" borderId="4" xfId="0" applyNumberFormat="1" applyFont="1" applyBorder="1" applyAlignment="1">
      <alignment horizontal="right"/>
    </xf>
    <xf numFmtId="3" fontId="5" fillId="0" borderId="4" xfId="0" applyNumberFormat="1" applyFont="1" applyBorder="1"/>
    <xf numFmtId="49" fontId="5" fillId="0" borderId="4" xfId="0" applyNumberFormat="1" applyFont="1" applyBorder="1" applyAlignment="1">
      <alignment horizontal="right"/>
    </xf>
    <xf numFmtId="3" fontId="5" fillId="0" borderId="5" xfId="0" applyNumberFormat="1" applyFont="1" applyBorder="1"/>
    <xf numFmtId="4" fontId="5" fillId="0" borderId="13" xfId="0" applyNumberFormat="1" applyFont="1" applyBorder="1" applyAlignment="1">
      <alignment horizontal="right"/>
    </xf>
    <xf numFmtId="0" fontId="1" fillId="0" borderId="4" xfId="0" applyFont="1" applyBorder="1"/>
    <xf numFmtId="4" fontId="1" fillId="0" borderId="7" xfId="0" applyNumberFormat="1" applyFont="1" applyBorder="1"/>
    <xf numFmtId="4" fontId="1" fillId="0" borderId="7" xfId="0" applyNumberFormat="1" applyFont="1" applyBorder="1" applyAlignment="1">
      <alignment horizontal="right"/>
    </xf>
    <xf numFmtId="0" fontId="1" fillId="0" borderId="5" xfId="0" applyFont="1" applyBorder="1"/>
    <xf numFmtId="4" fontId="2" fillId="0" borderId="4" xfId="0" applyNumberFormat="1" applyFont="1" applyBorder="1" applyAlignment="1">
      <alignment horizontal="right"/>
    </xf>
    <xf numFmtId="4" fontId="2" fillId="0" borderId="4" xfId="0" applyNumberFormat="1" applyFont="1" applyBorder="1"/>
    <xf numFmtId="3" fontId="1" fillId="0" borderId="5" xfId="0" applyNumberFormat="1" applyFont="1" applyBorder="1"/>
    <xf numFmtId="4" fontId="1" fillId="0" borderId="4" xfId="0" applyNumberFormat="1" applyFont="1" applyBorder="1" applyAlignment="1">
      <alignment horizontal="right"/>
    </xf>
    <xf numFmtId="4" fontId="1" fillId="0" borderId="4" xfId="0" applyNumberFormat="1" applyFont="1" applyBorder="1"/>
    <xf numFmtId="0" fontId="1" fillId="0" borderId="8" xfId="0" applyFont="1" applyBorder="1"/>
    <xf numFmtId="3" fontId="5" fillId="0" borderId="7" xfId="0" applyNumberFormat="1" applyFont="1" applyBorder="1" applyAlignment="1">
      <alignment horizontal="right"/>
    </xf>
    <xf numFmtId="3" fontId="5" fillId="0" borderId="7" xfId="0" applyNumberFormat="1" applyFont="1" applyBorder="1"/>
    <xf numFmtId="49" fontId="1" fillId="0" borderId="7" xfId="0" applyNumberFormat="1" applyFont="1" applyBorder="1" applyAlignment="1">
      <alignment horizontal="right"/>
    </xf>
    <xf numFmtId="3" fontId="1" fillId="0" borderId="8" xfId="0" applyNumberFormat="1" applyFont="1" applyBorder="1"/>
    <xf numFmtId="0" fontId="2" fillId="0" borderId="5" xfId="0" applyFont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4" fontId="5" fillId="0" borderId="19" xfId="0" applyNumberFormat="1" applyFont="1" applyBorder="1"/>
    <xf numFmtId="4" fontId="2" fillId="0" borderId="7" xfId="0" applyNumberFormat="1" applyFont="1" applyBorder="1"/>
    <xf numFmtId="0" fontId="1" fillId="0" borderId="5" xfId="0" applyFont="1" applyBorder="1" applyAlignment="1">
      <alignment horizontal="right"/>
    </xf>
    <xf numFmtId="4" fontId="2" fillId="0" borderId="15" xfId="0" applyNumberFormat="1" applyFont="1" applyBorder="1"/>
    <xf numFmtId="0" fontId="1" fillId="0" borderId="7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7" xfId="0" applyFont="1" applyBorder="1"/>
    <xf numFmtId="0" fontId="2" fillId="0" borderId="4" xfId="0" applyFont="1" applyBorder="1"/>
    <xf numFmtId="3" fontId="14" fillId="0" borderId="4" xfId="0" applyNumberFormat="1" applyFont="1" applyBorder="1" applyAlignment="1">
      <alignment horizontal="right"/>
    </xf>
    <xf numFmtId="0" fontId="14" fillId="0" borderId="4" xfId="0" applyFont="1" applyBorder="1"/>
    <xf numFmtId="0" fontId="14" fillId="0" borderId="4" xfId="0" applyFont="1" applyBorder="1" applyAlignment="1">
      <alignment horizontal="right"/>
    </xf>
    <xf numFmtId="0" fontId="14" fillId="0" borderId="5" xfId="0" applyFont="1" applyBorder="1"/>
    <xf numFmtId="4" fontId="2" fillId="0" borderId="4" xfId="0" applyNumberFormat="1" applyFont="1" applyBorder="1" applyAlignment="1">
      <alignment horizontal="right" vertical="center"/>
    </xf>
    <xf numFmtId="4" fontId="2" fillId="0" borderId="1" xfId="0" applyNumberFormat="1" applyFont="1" applyBorder="1"/>
    <xf numFmtId="49" fontId="2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4" fontId="1" fillId="0" borderId="15" xfId="0" applyNumberFormat="1" applyFont="1" applyBorder="1"/>
    <xf numFmtId="3" fontId="2" fillId="0" borderId="4" xfId="0" applyNumberFormat="1" applyFont="1" applyBorder="1" applyAlignment="1">
      <alignment horizontal="right"/>
    </xf>
    <xf numFmtId="0" fontId="25" fillId="0" borderId="7" xfId="0" applyFont="1" applyBorder="1" applyAlignment="1">
      <alignment horizontal="right"/>
    </xf>
    <xf numFmtId="0" fontId="25" fillId="0" borderId="7" xfId="0" applyFont="1" applyBorder="1"/>
    <xf numFmtId="49" fontId="25" fillId="0" borderId="7" xfId="0" applyNumberFormat="1" applyFont="1" applyBorder="1" applyAlignment="1">
      <alignment horizontal="right"/>
    </xf>
    <xf numFmtId="0" fontId="25" fillId="0" borderId="8" xfId="0" applyFont="1" applyBorder="1"/>
    <xf numFmtId="0" fontId="25" fillId="0" borderId="0" xfId="0" applyFont="1" applyAlignment="1">
      <alignment horizontal="right"/>
    </xf>
    <xf numFmtId="3" fontId="4" fillId="0" borderId="0" xfId="0" applyNumberFormat="1" applyFont="1" applyAlignment="1">
      <alignment horizontal="left"/>
    </xf>
    <xf numFmtId="0" fontId="5" fillId="0" borderId="1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6" fillId="0" borderId="25" xfId="0" applyFont="1" applyBorder="1" applyAlignment="1">
      <alignment vertical="center" wrapText="1"/>
    </xf>
    <xf numFmtId="49" fontId="27" fillId="0" borderId="25" xfId="0" applyNumberFormat="1" applyFont="1" applyBorder="1" applyAlignment="1">
      <alignment vertical="center" wrapText="1"/>
    </xf>
    <xf numFmtId="4" fontId="26" fillId="0" borderId="25" xfId="0" applyNumberFormat="1" applyFont="1" applyBorder="1" applyAlignment="1">
      <alignment vertical="center" wrapText="1"/>
    </xf>
    <xf numFmtId="3" fontId="28" fillId="0" borderId="25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4" fontId="5" fillId="0" borderId="25" xfId="0" applyNumberFormat="1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4" fontId="2" fillId="0" borderId="21" xfId="0" applyNumberFormat="1" applyFont="1" applyBorder="1" applyAlignment="1">
      <alignment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49" fontId="27" fillId="0" borderId="25" xfId="0" applyNumberFormat="1" applyFont="1" applyBorder="1" applyAlignment="1">
      <alignment horizontal="center" vertical="center" wrapText="1"/>
    </xf>
    <xf numFmtId="0" fontId="26" fillId="0" borderId="25" xfId="0" applyFont="1" applyBorder="1" applyAlignment="1">
      <alignment horizontal="left" vertical="center" wrapText="1"/>
    </xf>
    <xf numFmtId="4" fontId="26" fillId="0" borderId="25" xfId="0" applyNumberFormat="1" applyFont="1" applyBorder="1" applyAlignment="1">
      <alignment horizontal="right" vertical="center" wrapText="1"/>
    </xf>
    <xf numFmtId="3" fontId="24" fillId="0" borderId="25" xfId="0" applyNumberFormat="1" applyFont="1" applyBorder="1" applyAlignment="1">
      <alignment horizontal="center" vertical="center" wrapText="1"/>
    </xf>
    <xf numFmtId="1" fontId="1" fillId="0" borderId="25" xfId="0" applyNumberFormat="1" applyFont="1" applyBorder="1" applyAlignment="1">
      <alignment vertical="center" wrapText="1"/>
    </xf>
    <xf numFmtId="1" fontId="5" fillId="0" borderId="25" xfId="0" applyNumberFormat="1" applyFont="1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vertical="center" wrapText="1"/>
    </xf>
    <xf numFmtId="4" fontId="1" fillId="0" borderId="25" xfId="0" applyNumberFormat="1" applyFont="1" applyBorder="1" applyAlignment="1">
      <alignment horizontal="right"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17" fillId="0" borderId="0" xfId="1" applyFont="1" applyAlignment="1">
      <alignment horizontal="centerContinuous" vertical="center"/>
    </xf>
    <xf numFmtId="0" fontId="19" fillId="0" borderId="1" xfId="1" applyFont="1" applyBorder="1" applyAlignment="1">
      <alignment horizontal="center" vertical="top" wrapText="1"/>
    </xf>
    <xf numFmtId="0" fontId="18" fillId="0" borderId="21" xfId="1" applyFont="1" applyBorder="1" applyAlignment="1">
      <alignment horizontal="centerContinuous" vertical="center"/>
    </xf>
    <xf numFmtId="0" fontId="18" fillId="0" borderId="24" xfId="1" applyFont="1" applyBorder="1" applyAlignment="1">
      <alignment horizontal="centerContinuous" vertical="center"/>
    </xf>
    <xf numFmtId="0" fontId="18" fillId="0" borderId="23" xfId="1" applyFont="1" applyBorder="1" applyAlignment="1">
      <alignment horizontal="centerContinuous" vertical="center"/>
    </xf>
    <xf numFmtId="4" fontId="18" fillId="0" borderId="25" xfId="1" applyNumberFormat="1" applyFont="1" applyBorder="1" applyAlignment="1">
      <alignment vertical="center"/>
    </xf>
    <xf numFmtId="4" fontId="18" fillId="0" borderId="24" xfId="1" applyNumberFormat="1" applyFont="1" applyBorder="1" applyAlignment="1">
      <alignment vertical="center"/>
    </xf>
    <xf numFmtId="0" fontId="18" fillId="0" borderId="39" xfId="1" applyFont="1" applyBorder="1" applyAlignment="1">
      <alignment vertical="center" wrapText="1"/>
    </xf>
    <xf numFmtId="4" fontId="18" fillId="0" borderId="40" xfId="0" applyNumberFormat="1" applyFont="1" applyBorder="1" applyAlignment="1">
      <alignment horizontal="right" vertical="center"/>
    </xf>
    <xf numFmtId="4" fontId="18" fillId="0" borderId="32" xfId="0" applyNumberFormat="1" applyFont="1" applyBorder="1" applyAlignment="1">
      <alignment horizontal="right" vertical="center"/>
    </xf>
    <xf numFmtId="0" fontId="16" fillId="0" borderId="35" xfId="1" applyFont="1" applyBorder="1" applyAlignment="1">
      <alignment horizontal="center" vertical="top"/>
    </xf>
    <xf numFmtId="0" fontId="16" fillId="0" borderId="35" xfId="1" applyFont="1" applyBorder="1" applyAlignment="1">
      <alignment horizontal="center" vertical="center"/>
    </xf>
    <xf numFmtId="0" fontId="16" fillId="3" borderId="35" xfId="1" applyFont="1" applyFill="1" applyBorder="1" applyAlignment="1">
      <alignment horizontal="center"/>
    </xf>
    <xf numFmtId="4" fontId="16" fillId="0" borderId="35" xfId="1" applyNumberFormat="1" applyFont="1" applyBorder="1"/>
    <xf numFmtId="0" fontId="16" fillId="3" borderId="28" xfId="1" applyFont="1" applyFill="1" applyBorder="1" applyAlignment="1">
      <alignment horizontal="center"/>
    </xf>
    <xf numFmtId="4" fontId="16" fillId="0" borderId="28" xfId="1" applyNumberFormat="1" applyFont="1" applyBorder="1"/>
    <xf numFmtId="0" fontId="16" fillId="0" borderId="45" xfId="1" applyFont="1" applyBorder="1" applyAlignment="1">
      <alignment horizontal="center"/>
    </xf>
    <xf numFmtId="4" fontId="16" fillId="0" borderId="44" xfId="1" applyNumberFormat="1" applyFont="1" applyBorder="1"/>
    <xf numFmtId="4" fontId="16" fillId="0" borderId="43" xfId="1" applyNumberFormat="1" applyFont="1" applyBorder="1"/>
    <xf numFmtId="4" fontId="16" fillId="0" borderId="7" xfId="1" applyNumberFormat="1" applyFont="1" applyBorder="1"/>
    <xf numFmtId="4" fontId="16" fillId="0" borderId="6" xfId="1" applyNumberFormat="1" applyFont="1" applyBorder="1"/>
    <xf numFmtId="0" fontId="16" fillId="0" borderId="46" xfId="1" applyFont="1" applyBorder="1" applyAlignment="1">
      <alignment horizontal="center"/>
    </xf>
    <xf numFmtId="4" fontId="16" fillId="0" borderId="46" xfId="1" applyNumberFormat="1" applyFont="1" applyBorder="1"/>
    <xf numFmtId="4" fontId="16" fillId="0" borderId="29" xfId="1" applyNumberFormat="1" applyFont="1" applyBorder="1"/>
    <xf numFmtId="0" fontId="7" fillId="2" borderId="25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4" fontId="13" fillId="0" borderId="25" xfId="0" applyNumberFormat="1" applyFont="1" applyBorder="1"/>
    <xf numFmtId="0" fontId="32" fillId="0" borderId="0" xfId="0" applyFont="1"/>
    <xf numFmtId="4" fontId="13" fillId="0" borderId="7" xfId="0" applyNumberFormat="1" applyFont="1" applyBorder="1"/>
    <xf numFmtId="4" fontId="13" fillId="0" borderId="25" xfId="0" applyNumberFormat="1" applyFont="1" applyBorder="1" applyAlignment="1">
      <alignment vertical="center"/>
    </xf>
    <xf numFmtId="4" fontId="13" fillId="0" borderId="16" xfId="0" applyNumberFormat="1" applyFont="1" applyBorder="1"/>
    <xf numFmtId="4" fontId="13" fillId="0" borderId="37" xfId="0" applyNumberFormat="1" applyFont="1" applyBorder="1"/>
    <xf numFmtId="0" fontId="33" fillId="0" borderId="0" xfId="0" applyFont="1"/>
    <xf numFmtId="4" fontId="13" fillId="0" borderId="15" xfId="0" applyNumberFormat="1" applyFont="1" applyBorder="1"/>
    <xf numFmtId="4" fontId="13" fillId="0" borderId="34" xfId="0" applyNumberFormat="1" applyFont="1" applyBorder="1"/>
    <xf numFmtId="4" fontId="13" fillId="0" borderId="20" xfId="0" applyNumberFormat="1" applyFont="1" applyBorder="1"/>
    <xf numFmtId="0" fontId="8" fillId="0" borderId="36" xfId="0" applyFont="1" applyBorder="1"/>
    <xf numFmtId="0" fontId="6" fillId="0" borderId="16" xfId="0" applyFont="1" applyBorder="1" applyAlignment="1">
      <alignment horizontal="left" wrapText="1"/>
    </xf>
    <xf numFmtId="4" fontId="3" fillId="0" borderId="25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horizontal="center" vertical="center" wrapText="1"/>
    </xf>
    <xf numFmtId="0" fontId="16" fillId="0" borderId="4" xfId="1" applyFont="1" applyBorder="1"/>
    <xf numFmtId="0" fontId="23" fillId="0" borderId="4" xfId="0" applyFont="1" applyBorder="1" applyAlignment="1">
      <alignment vertical="center"/>
    </xf>
    <xf numFmtId="0" fontId="23" fillId="0" borderId="4" xfId="0" applyFont="1" applyBorder="1" applyAlignment="1">
      <alignment vertical="top"/>
    </xf>
    <xf numFmtId="0" fontId="23" fillId="0" borderId="7" xfId="0" applyFont="1" applyBorder="1" applyAlignment="1">
      <alignment vertical="top"/>
    </xf>
    <xf numFmtId="0" fontId="23" fillId="0" borderId="7" xfId="0" applyFont="1" applyBorder="1" applyAlignment="1">
      <alignment vertical="center"/>
    </xf>
    <xf numFmtId="0" fontId="7" fillId="2" borderId="25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/>
    </xf>
    <xf numFmtId="4" fontId="34" fillId="0" borderId="25" xfId="0" applyNumberFormat="1" applyFont="1" applyBorder="1" applyAlignment="1">
      <alignment vertical="center"/>
    </xf>
    <xf numFmtId="4" fontId="10" fillId="0" borderId="25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49" fontId="10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49" fontId="10" fillId="0" borderId="7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vertical="center"/>
    </xf>
    <xf numFmtId="4" fontId="34" fillId="0" borderId="7" xfId="0" applyNumberFormat="1" applyFont="1" applyBorder="1" applyAlignment="1">
      <alignment vertical="center"/>
    </xf>
    <xf numFmtId="4" fontId="10" fillId="0" borderId="7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49" fontId="1" fillId="0" borderId="4" xfId="0" applyNumberFormat="1" applyFont="1" applyBorder="1" applyAlignment="1">
      <alignment horizontal="right" vertical="top"/>
    </xf>
    <xf numFmtId="0" fontId="1" fillId="0" borderId="5" xfId="0" applyFont="1" applyBorder="1" applyAlignment="1">
      <alignment vertical="top" wrapText="1"/>
    </xf>
    <xf numFmtId="4" fontId="2" fillId="0" borderId="7" xfId="0" applyNumberFormat="1" applyFont="1" applyBorder="1" applyAlignment="1">
      <alignment horizontal="right" vertical="center"/>
    </xf>
    <xf numFmtId="0" fontId="35" fillId="0" borderId="0" xfId="0" applyFont="1"/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vertical="top" wrapText="1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wrapText="1"/>
    </xf>
    <xf numFmtId="0" fontId="2" fillId="0" borderId="7" xfId="0" applyFont="1" applyBorder="1" applyAlignment="1">
      <alignment horizontal="right"/>
    </xf>
    <xf numFmtId="0" fontId="35" fillId="0" borderId="17" xfId="0" applyFont="1" applyBorder="1"/>
    <xf numFmtId="49" fontId="2" fillId="0" borderId="4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/>
    </xf>
    <xf numFmtId="4" fontId="36" fillId="0" borderId="4" xfId="0" applyNumberFormat="1" applyFont="1" applyBorder="1" applyAlignment="1">
      <alignment horizontal="right"/>
    </xf>
    <xf numFmtId="3" fontId="2" fillId="0" borderId="4" xfId="0" applyNumberFormat="1" applyFont="1" applyBorder="1"/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4" fillId="0" borderId="4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12" fillId="0" borderId="4" xfId="0" applyFont="1" applyBorder="1"/>
    <xf numFmtId="1" fontId="26" fillId="0" borderId="25" xfId="0" applyNumberFormat="1" applyFont="1" applyBorder="1" applyAlignment="1">
      <alignment horizontal="center" vertical="center" wrapText="1"/>
    </xf>
    <xf numFmtId="1" fontId="26" fillId="0" borderId="25" xfId="0" applyNumberFormat="1" applyFont="1" applyBorder="1" applyAlignment="1">
      <alignment vertical="center" wrapText="1"/>
    </xf>
    <xf numFmtId="1" fontId="27" fillId="0" borderId="25" xfId="0" applyNumberFormat="1" applyFont="1" applyBorder="1" applyAlignment="1">
      <alignment vertical="center" wrapText="1"/>
    </xf>
    <xf numFmtId="1" fontId="14" fillId="0" borderId="25" xfId="0" applyNumberFormat="1" applyFont="1" applyBorder="1" applyAlignment="1">
      <alignment horizontal="center" vertical="center" wrapText="1"/>
    </xf>
    <xf numFmtId="1" fontId="2" fillId="0" borderId="25" xfId="0" applyNumberFormat="1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4" fontId="14" fillId="0" borderId="25" xfId="0" applyNumberFormat="1" applyFont="1" applyBorder="1" applyAlignment="1">
      <alignment horizontal="right" vertical="center" wrapText="1"/>
    </xf>
    <xf numFmtId="1" fontId="14" fillId="0" borderId="7" xfId="0" applyNumberFormat="1" applyFont="1" applyBorder="1" applyAlignment="1">
      <alignment vertical="center" wrapText="1"/>
    </xf>
    <xf numFmtId="1" fontId="2" fillId="0" borderId="7" xfId="0" applyNumberFormat="1" applyFont="1" applyBorder="1" applyAlignment="1">
      <alignment vertical="center" wrapText="1"/>
    </xf>
    <xf numFmtId="4" fontId="2" fillId="0" borderId="7" xfId="0" applyNumberFormat="1" applyFont="1" applyBorder="1" applyAlignment="1">
      <alignment horizontal="right" vertical="center" wrapText="1"/>
    </xf>
    <xf numFmtId="1" fontId="2" fillId="0" borderId="25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vertical="center" wrapText="1"/>
    </xf>
    <xf numFmtId="4" fontId="2" fillId="0" borderId="25" xfId="0" applyNumberFormat="1" applyFont="1" applyBorder="1" applyAlignment="1">
      <alignment vertical="center" wrapText="1"/>
    </xf>
    <xf numFmtId="0" fontId="1" fillId="0" borderId="48" xfId="0" applyFont="1" applyBorder="1" applyAlignment="1">
      <alignment vertical="center" wrapText="1"/>
    </xf>
    <xf numFmtId="0" fontId="5" fillId="0" borderId="48" xfId="0" applyFont="1" applyBorder="1" applyAlignment="1">
      <alignment horizontal="center" vertical="center" wrapText="1"/>
    </xf>
    <xf numFmtId="49" fontId="2" fillId="0" borderId="49" xfId="0" applyNumberFormat="1" applyFont="1" applyBorder="1" applyAlignment="1">
      <alignment horizontal="center" vertical="center" wrapText="1"/>
    </xf>
    <xf numFmtId="0" fontId="14" fillId="0" borderId="49" xfId="0" applyFont="1" applyBorder="1" applyAlignment="1">
      <alignment vertical="center" wrapText="1"/>
    </xf>
    <xf numFmtId="4" fontId="14" fillId="0" borderId="48" xfId="0" applyNumberFormat="1" applyFont="1" applyBorder="1" applyAlignment="1">
      <alignment horizontal="right" vertical="center" wrapText="1"/>
    </xf>
    <xf numFmtId="4" fontId="14" fillId="0" borderId="48" xfId="0" applyNumberFormat="1" applyFont="1" applyBorder="1" applyAlignment="1">
      <alignment horizontal="center" vertical="center" wrapText="1"/>
    </xf>
    <xf numFmtId="4" fontId="1" fillId="0" borderId="49" xfId="0" applyNumberFormat="1" applyFont="1" applyBorder="1" applyAlignment="1">
      <alignment horizontal="center" vertical="center" wrapText="1"/>
    </xf>
    <xf numFmtId="4" fontId="5" fillId="0" borderId="48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4" fontId="14" fillId="0" borderId="25" xfId="0" applyNumberFormat="1" applyFont="1" applyBorder="1" applyAlignment="1">
      <alignment horizontal="center" vertical="center" wrapText="1"/>
    </xf>
    <xf numFmtId="4" fontId="18" fillId="0" borderId="24" xfId="1" applyNumberFormat="1" applyFont="1" applyBorder="1" applyAlignment="1">
      <alignment horizontal="center" vertical="center"/>
    </xf>
    <xf numFmtId="4" fontId="17" fillId="0" borderId="40" xfId="0" applyNumberFormat="1" applyFont="1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/>
    </xf>
    <xf numFmtId="0" fontId="18" fillId="0" borderId="4" xfId="1" applyFont="1" applyBorder="1" applyAlignment="1">
      <alignment vertical="center"/>
    </xf>
    <xf numFmtId="0" fontId="14" fillId="0" borderId="26" xfId="0" applyFont="1" applyBorder="1" applyAlignment="1">
      <alignment horizontal="left" vertical="center" wrapText="1"/>
    </xf>
    <xf numFmtId="0" fontId="31" fillId="0" borderId="0" xfId="1" applyFont="1" applyAlignment="1">
      <alignment vertical="center" wrapText="1"/>
    </xf>
    <xf numFmtId="0" fontId="16" fillId="0" borderId="34" xfId="1" applyFont="1" applyBorder="1" applyAlignment="1">
      <alignment vertical="top" wrapText="1"/>
    </xf>
    <xf numFmtId="4" fontId="16" fillId="0" borderId="35" xfId="1" applyNumberFormat="1" applyFont="1" applyBorder="1" applyAlignment="1">
      <alignment horizontal="center"/>
    </xf>
    <xf numFmtId="0" fontId="36" fillId="0" borderId="0" xfId="0" applyFont="1"/>
    <xf numFmtId="4" fontId="16" fillId="0" borderId="28" xfId="1" applyNumberFormat="1" applyFont="1" applyBorder="1" applyAlignment="1">
      <alignment horizontal="center"/>
    </xf>
    <xf numFmtId="0" fontId="18" fillId="0" borderId="26" xfId="1" applyFont="1" applyBorder="1" applyAlignment="1">
      <alignment vertical="center" wrapText="1"/>
    </xf>
    <xf numFmtId="4" fontId="17" fillId="0" borderId="38" xfId="0" applyNumberFormat="1" applyFont="1" applyBorder="1" applyAlignment="1">
      <alignment horizontal="center" vertical="center" wrapText="1"/>
    </xf>
    <xf numFmtId="4" fontId="18" fillId="0" borderId="41" xfId="0" applyNumberFormat="1" applyFont="1" applyBorder="1" applyAlignment="1">
      <alignment horizontal="right" vertical="center" wrapText="1"/>
    </xf>
    <xf numFmtId="4" fontId="18" fillId="0" borderId="42" xfId="0" applyNumberFormat="1" applyFont="1" applyBorder="1" applyAlignment="1">
      <alignment horizontal="right" vertical="center" wrapText="1"/>
    </xf>
    <xf numFmtId="4" fontId="16" fillId="0" borderId="28" xfId="1" applyNumberFormat="1" applyFont="1" applyBorder="1" applyAlignment="1">
      <alignment horizontal="right"/>
    </xf>
    <xf numFmtId="0" fontId="18" fillId="0" borderId="25" xfId="1" applyFont="1" applyBorder="1" applyAlignment="1">
      <alignment horizontal="center" vertical="center"/>
    </xf>
    <xf numFmtId="0" fontId="18" fillId="0" borderId="50" xfId="1" applyFont="1" applyBorder="1" applyAlignment="1">
      <alignment vertical="center"/>
    </xf>
    <xf numFmtId="4" fontId="18" fillId="0" borderId="31" xfId="1" applyNumberFormat="1" applyFont="1" applyBorder="1" applyAlignment="1">
      <alignment horizontal="center"/>
    </xf>
    <xf numFmtId="4" fontId="18" fillId="0" borderId="31" xfId="1" applyNumberFormat="1" applyFont="1" applyBorder="1"/>
    <xf numFmtId="4" fontId="18" fillId="0" borderId="32" xfId="1" applyNumberFormat="1" applyFont="1" applyBorder="1"/>
    <xf numFmtId="49" fontId="16" fillId="0" borderId="5" xfId="1" applyNumberFormat="1" applyFont="1" applyBorder="1" applyAlignment="1">
      <alignment horizontal="center" vertical="center"/>
    </xf>
    <xf numFmtId="0" fontId="18" fillId="0" borderId="4" xfId="1" applyFont="1" applyBorder="1" applyAlignment="1">
      <alignment vertical="center" wrapText="1"/>
    </xf>
    <xf numFmtId="4" fontId="16" fillId="0" borderId="0" xfId="1" applyNumberFormat="1" applyFont="1" applyAlignment="1">
      <alignment horizontal="center"/>
    </xf>
    <xf numFmtId="4" fontId="16" fillId="0" borderId="42" xfId="1" applyNumberFormat="1" applyFont="1" applyBorder="1"/>
    <xf numFmtId="49" fontId="16" fillId="0" borderId="45" xfId="1" applyNumberFormat="1" applyFont="1" applyBorder="1" applyAlignment="1">
      <alignment horizontal="center" vertical="center"/>
    </xf>
    <xf numFmtId="4" fontId="16" fillId="0" borderId="44" xfId="1" applyNumberFormat="1" applyFont="1" applyBorder="1" applyAlignment="1">
      <alignment horizontal="center"/>
    </xf>
    <xf numFmtId="4" fontId="16" fillId="0" borderId="43" xfId="1" applyNumberFormat="1" applyFont="1" applyBorder="1" applyAlignment="1">
      <alignment horizontal="right"/>
    </xf>
    <xf numFmtId="0" fontId="16" fillId="0" borderId="45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4" fontId="40" fillId="0" borderId="17" xfId="1" applyNumberFormat="1" applyFont="1" applyBorder="1" applyAlignment="1">
      <alignment horizontal="center" wrapText="1"/>
    </xf>
    <xf numFmtId="4" fontId="16" fillId="0" borderId="9" xfId="1" applyNumberFormat="1" applyFont="1" applyBorder="1" applyAlignment="1">
      <alignment horizontal="right"/>
    </xf>
    <xf numFmtId="3" fontId="18" fillId="3" borderId="31" xfId="0" applyNumberFormat="1" applyFont="1" applyFill="1" applyBorder="1" applyAlignment="1">
      <alignment horizontal="right" vertical="center" wrapText="1"/>
    </xf>
    <xf numFmtId="49" fontId="16" fillId="0" borderId="34" xfId="1" applyNumberFormat="1" applyFont="1" applyBorder="1" applyAlignment="1">
      <alignment horizontal="center" vertical="center"/>
    </xf>
    <xf numFmtId="0" fontId="18" fillId="3" borderId="34" xfId="1" applyFont="1" applyFill="1" applyBorder="1" applyAlignment="1">
      <alignment vertical="center" wrapText="1"/>
    </xf>
    <xf numFmtId="0" fontId="17" fillId="3" borderId="38" xfId="0" applyFont="1" applyFill="1" applyBorder="1" applyAlignment="1">
      <alignment horizontal="center" vertical="center" wrapText="1"/>
    </xf>
    <xf numFmtId="3" fontId="18" fillId="3" borderId="41" xfId="0" applyNumberFormat="1" applyFont="1" applyFill="1" applyBorder="1" applyAlignment="1">
      <alignment horizontal="right" vertical="center" wrapText="1"/>
    </xf>
    <xf numFmtId="3" fontId="18" fillId="3" borderId="42" xfId="0" applyNumberFormat="1" applyFont="1" applyFill="1" applyBorder="1" applyAlignment="1">
      <alignment horizontal="right" vertical="center" wrapText="1"/>
    </xf>
    <xf numFmtId="3" fontId="16" fillId="3" borderId="35" xfId="1" applyNumberFormat="1" applyFont="1" applyFill="1" applyBorder="1"/>
    <xf numFmtId="3" fontId="16" fillId="3" borderId="43" xfId="1" applyNumberFormat="1" applyFont="1" applyFill="1" applyBorder="1"/>
    <xf numFmtId="3" fontId="16" fillId="3" borderId="28" xfId="1" applyNumberFormat="1" applyFont="1" applyFill="1" applyBorder="1"/>
    <xf numFmtId="3" fontId="16" fillId="3" borderId="29" xfId="1" applyNumberFormat="1" applyFont="1" applyFill="1" applyBorder="1"/>
    <xf numFmtId="3" fontId="16" fillId="3" borderId="28" xfId="1" applyNumberFormat="1" applyFont="1" applyFill="1" applyBorder="1" applyAlignment="1">
      <alignment horizontal="right"/>
    </xf>
    <xf numFmtId="4" fontId="16" fillId="0" borderId="0" xfId="1" applyNumberFormat="1" applyFont="1" applyAlignment="1">
      <alignment horizontal="right"/>
    </xf>
    <xf numFmtId="3" fontId="16" fillId="0" borderId="0" xfId="1" applyNumberFormat="1" applyFont="1" applyAlignment="1">
      <alignment horizontal="right"/>
    </xf>
    <xf numFmtId="0" fontId="21" fillId="0" borderId="0" xfId="0" applyFont="1" applyAlignment="1">
      <alignment horizontal="center" vertical="center"/>
    </xf>
    <xf numFmtId="4" fontId="10" fillId="0" borderId="0" xfId="0" applyNumberFormat="1" applyFont="1"/>
    <xf numFmtId="0" fontId="13" fillId="0" borderId="8" xfId="0" applyFont="1" applyBorder="1" applyAlignment="1">
      <alignment vertical="center" wrapText="1"/>
    </xf>
    <xf numFmtId="0" fontId="13" fillId="0" borderId="1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6" fillId="0" borderId="14" xfId="0" applyFont="1" applyBorder="1"/>
    <xf numFmtId="0" fontId="6" fillId="0" borderId="51" xfId="0" applyFont="1" applyBorder="1"/>
    <xf numFmtId="4" fontId="13" fillId="0" borderId="52" xfId="0" applyNumberFormat="1" applyFont="1" applyBorder="1"/>
    <xf numFmtId="0" fontId="6" fillId="0" borderId="36" xfId="0" applyFont="1" applyBorder="1" applyAlignment="1">
      <alignment horizontal="left" vertical="top" wrapText="1"/>
    </xf>
    <xf numFmtId="0" fontId="6" fillId="0" borderId="47" xfId="0" applyFont="1" applyBorder="1" applyAlignment="1">
      <alignment horizontal="left" vertical="center" wrapText="1"/>
    </xf>
    <xf numFmtId="0" fontId="8" fillId="0" borderId="21" xfId="0" applyFont="1" applyBorder="1"/>
    <xf numFmtId="0" fontId="6" fillId="0" borderId="37" xfId="0" applyFont="1" applyBorder="1" applyAlignment="1">
      <alignment horizontal="left" vertical="center" wrapText="1"/>
    </xf>
    <xf numFmtId="0" fontId="6" fillId="0" borderId="18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4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49" fontId="10" fillId="0" borderId="4" xfId="0" applyNumberFormat="1" applyFont="1" applyBorder="1" applyAlignment="1">
      <alignment horizontal="center"/>
    </xf>
    <xf numFmtId="49" fontId="10" fillId="0" borderId="25" xfId="0" applyNumberFormat="1" applyFont="1" applyBorder="1" applyAlignment="1">
      <alignment horizontal="center"/>
    </xf>
    <xf numFmtId="4" fontId="10" fillId="0" borderId="25" xfId="0" applyNumberFormat="1" applyFont="1" applyBorder="1" applyAlignment="1">
      <alignment horizontal="center"/>
    </xf>
    <xf numFmtId="4" fontId="34" fillId="0" borderId="25" xfId="0" applyNumberFormat="1" applyFont="1" applyBorder="1" applyAlignment="1">
      <alignment horizontal="right"/>
    </xf>
    <xf numFmtId="4" fontId="34" fillId="0" borderId="25" xfId="0" applyNumberFormat="1" applyFont="1" applyBorder="1"/>
    <xf numFmtId="0" fontId="0" fillId="0" borderId="0" xfId="0" applyFont="1"/>
    <xf numFmtId="0" fontId="0" fillId="0" borderId="0" xfId="0" applyFont="1" applyAlignment="1">
      <alignment horizontal="centerContinuous"/>
    </xf>
    <xf numFmtId="0" fontId="2" fillId="0" borderId="15" xfId="0" applyFont="1" applyBorder="1" applyAlignment="1">
      <alignment vertical="center" wrapText="1"/>
    </xf>
    <xf numFmtId="4" fontId="2" fillId="0" borderId="15" xfId="0" applyNumberFormat="1" applyFont="1" applyBorder="1" applyAlignment="1">
      <alignment horizontal="right"/>
    </xf>
    <xf numFmtId="0" fontId="2" fillId="0" borderId="14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4" xfId="0" applyFont="1" applyBorder="1"/>
    <xf numFmtId="0" fontId="1" fillId="0" borderId="14" xfId="0" applyFont="1" applyBorder="1" applyAlignment="1">
      <alignment wrapText="1"/>
    </xf>
    <xf numFmtId="4" fontId="1" fillId="0" borderId="15" xfId="0" applyNumberFormat="1" applyFont="1" applyBorder="1" applyAlignment="1">
      <alignment horizontal="right"/>
    </xf>
    <xf numFmtId="0" fontId="1" fillId="0" borderId="14" xfId="0" applyFont="1" applyBorder="1"/>
    <xf numFmtId="49" fontId="2" fillId="0" borderId="4" xfId="0" applyNumberFormat="1" applyFont="1" applyBorder="1"/>
    <xf numFmtId="0" fontId="2" fillId="0" borderId="15" xfId="0" applyFont="1" applyBorder="1" applyAlignment="1">
      <alignment wrapText="1"/>
    </xf>
    <xf numFmtId="0" fontId="2" fillId="0" borderId="15" xfId="0" applyFont="1" applyBorder="1" applyAlignment="1">
      <alignment vertical="center"/>
    </xf>
    <xf numFmtId="4" fontId="2" fillId="0" borderId="16" xfId="0" applyNumberFormat="1" applyFont="1" applyBorder="1"/>
    <xf numFmtId="4" fontId="7" fillId="0" borderId="25" xfId="0" applyNumberFormat="1" applyFont="1" applyBorder="1" applyAlignment="1">
      <alignment horizontal="right" vertical="center" wrapText="1"/>
    </xf>
    <xf numFmtId="3" fontId="7" fillId="0" borderId="0" xfId="0" applyNumberFormat="1" applyFont="1"/>
    <xf numFmtId="0" fontId="7" fillId="0" borderId="0" xfId="0" applyFont="1"/>
    <xf numFmtId="1" fontId="43" fillId="0" borderId="25" xfId="0" applyNumberFormat="1" applyFont="1" applyBorder="1" applyAlignment="1">
      <alignment vertical="center" wrapText="1"/>
    </xf>
    <xf numFmtId="1" fontId="43" fillId="0" borderId="7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vertical="center" wrapText="1"/>
    </xf>
    <xf numFmtId="3" fontId="24" fillId="0" borderId="7" xfId="0" applyNumberFormat="1" applyFont="1" applyBorder="1" applyAlignment="1">
      <alignment horizontal="center" vertical="center" wrapText="1"/>
    </xf>
    <xf numFmtId="3" fontId="22" fillId="0" borderId="25" xfId="0" applyNumberFormat="1" applyFont="1" applyBorder="1" applyAlignment="1">
      <alignment horizontal="center" vertical="center" wrapText="1"/>
    </xf>
    <xf numFmtId="1" fontId="43" fillId="0" borderId="7" xfId="0" applyNumberFormat="1" applyFont="1" applyBorder="1" applyAlignment="1">
      <alignment horizontal="center" vertical="center" wrapText="1"/>
    </xf>
    <xf numFmtId="0" fontId="43" fillId="0" borderId="25" xfId="0" applyFont="1" applyBorder="1" applyAlignment="1">
      <alignment vertical="center" wrapText="1"/>
    </xf>
    <xf numFmtId="0" fontId="43" fillId="0" borderId="7" xfId="0" applyFont="1" applyBorder="1" applyAlignment="1">
      <alignment vertical="center" wrapText="1"/>
    </xf>
    <xf numFmtId="3" fontId="22" fillId="0" borderId="7" xfId="0" applyNumberFormat="1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3" fontId="24" fillId="0" borderId="48" xfId="0" applyNumberFormat="1" applyFont="1" applyBorder="1" applyAlignment="1">
      <alignment horizontal="center" vertical="center" wrapText="1"/>
    </xf>
    <xf numFmtId="0" fontId="15" fillId="0" borderId="0" xfId="1" applyFont="1"/>
    <xf numFmtId="0" fontId="16" fillId="0" borderId="26" xfId="1" applyFont="1" applyBorder="1" applyAlignment="1">
      <alignment vertical="center"/>
    </xf>
    <xf numFmtId="4" fontId="16" fillId="0" borderId="26" xfId="1" applyNumberFormat="1" applyFont="1" applyBorder="1" applyAlignment="1">
      <alignment horizontal="center" vertical="center"/>
    </xf>
    <xf numFmtId="4" fontId="16" fillId="0" borderId="26" xfId="1" applyNumberFormat="1" applyFont="1" applyBorder="1" applyAlignment="1">
      <alignment vertical="center"/>
    </xf>
    <xf numFmtId="0" fontId="16" fillId="0" borderId="28" xfId="1" applyFont="1" applyBorder="1" applyAlignment="1">
      <alignment vertical="center"/>
    </xf>
    <xf numFmtId="4" fontId="16" fillId="0" borderId="28" xfId="1" applyNumberFormat="1" applyFont="1" applyBorder="1" applyAlignment="1">
      <alignment horizontal="center" vertical="center"/>
    </xf>
    <xf numFmtId="4" fontId="16" fillId="0" borderId="28" xfId="1" applyNumberFormat="1" applyFont="1" applyBorder="1" applyAlignment="1">
      <alignment vertical="center"/>
    </xf>
    <xf numFmtId="0" fontId="16" fillId="0" borderId="35" xfId="1" applyFont="1" applyBorder="1"/>
    <xf numFmtId="0" fontId="16" fillId="0" borderId="28" xfId="1" applyFont="1" applyBorder="1"/>
    <xf numFmtId="4" fontId="0" fillId="0" borderId="33" xfId="0" applyNumberFormat="1" applyFont="1" applyBorder="1" applyAlignment="1">
      <alignment horizontal="center" vertical="center"/>
    </xf>
    <xf numFmtId="4" fontId="0" fillId="0" borderId="27" xfId="0" applyNumberFormat="1" applyFont="1" applyBorder="1" applyAlignment="1">
      <alignment horizontal="center" vertical="center"/>
    </xf>
    <xf numFmtId="4" fontId="0" fillId="0" borderId="41" xfId="0" applyNumberFormat="1" applyFont="1" applyBorder="1" applyAlignment="1">
      <alignment horizontal="center"/>
    </xf>
    <xf numFmtId="4" fontId="0" fillId="0" borderId="42" xfId="0" applyNumberFormat="1" applyFont="1" applyBorder="1" applyAlignment="1">
      <alignment horizontal="center"/>
    </xf>
    <xf numFmtId="0" fontId="16" fillId="3" borderId="35" xfId="1" applyFont="1" applyFill="1" applyBorder="1"/>
    <xf numFmtId="0" fontId="16" fillId="3" borderId="28" xfId="1" applyFont="1" applyFill="1" applyBorder="1"/>
    <xf numFmtId="0" fontId="0" fillId="3" borderId="41" xfId="0" applyFont="1" applyFill="1" applyBorder="1" applyAlignment="1">
      <alignment horizontal="center"/>
    </xf>
    <xf numFmtId="3" fontId="0" fillId="3" borderId="41" xfId="0" applyNumberFormat="1" applyFont="1" applyFill="1" applyBorder="1" applyAlignment="1">
      <alignment horizontal="center"/>
    </xf>
    <xf numFmtId="3" fontId="0" fillId="3" borderId="42" xfId="0" applyNumberFormat="1" applyFont="1" applyFill="1" applyBorder="1" applyAlignment="1">
      <alignment horizontal="center"/>
    </xf>
    <xf numFmtId="0" fontId="3" fillId="0" borderId="2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8" fillId="0" borderId="21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4" fontId="8" fillId="0" borderId="25" xfId="0" applyNumberFormat="1" applyFont="1" applyBorder="1"/>
    <xf numFmtId="0" fontId="9" fillId="0" borderId="0" xfId="0" applyFont="1" applyAlignment="1">
      <alignment vertical="center"/>
    </xf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 applyAlignment="1">
      <alignment vertical="center"/>
    </xf>
    <xf numFmtId="0" fontId="17" fillId="0" borderId="34" xfId="0" applyFont="1" applyBorder="1" applyAlignment="1">
      <alignment vertical="center" wrapText="1"/>
    </xf>
    <xf numFmtId="3" fontId="0" fillId="0" borderId="34" xfId="0" applyNumberFormat="1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top"/>
    </xf>
    <xf numFmtId="4" fontId="0" fillId="0" borderId="4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4" fontId="0" fillId="0" borderId="7" xfId="0" applyNumberFormat="1" applyFont="1" applyBorder="1" applyAlignment="1">
      <alignment vertical="top"/>
    </xf>
    <xf numFmtId="0" fontId="0" fillId="0" borderId="25" xfId="0" applyFont="1" applyBorder="1" applyAlignment="1">
      <alignment vertical="center"/>
    </xf>
    <xf numFmtId="4" fontId="0" fillId="0" borderId="25" xfId="0" applyNumberFormat="1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4" fontId="0" fillId="0" borderId="7" xfId="0" applyNumberFormat="1" applyFont="1" applyBorder="1" applyAlignment="1">
      <alignment vertical="center"/>
    </xf>
    <xf numFmtId="4" fontId="0" fillId="0" borderId="7" xfId="0" applyNumberFormat="1" applyFont="1" applyBorder="1" applyAlignment="1">
      <alignment horizontal="right" vertical="center"/>
    </xf>
    <xf numFmtId="0" fontId="0" fillId="3" borderId="7" xfId="0" applyFont="1" applyFill="1" applyBorder="1" applyAlignment="1">
      <alignment vertical="center"/>
    </xf>
    <xf numFmtId="0" fontId="17" fillId="3" borderId="25" xfId="0" applyFont="1" applyFill="1" applyBorder="1" applyAlignment="1">
      <alignment horizontal="left" vertical="center" indent="2"/>
    </xf>
    <xf numFmtId="4" fontId="17" fillId="3" borderId="7" xfId="0" applyNumberFormat="1" applyFont="1" applyFill="1" applyBorder="1" applyAlignment="1">
      <alignment vertical="center"/>
    </xf>
    <xf numFmtId="0" fontId="0" fillId="3" borderId="0" xfId="0" applyFont="1" applyFill="1"/>
    <xf numFmtId="0" fontId="16" fillId="0" borderId="4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center" vertical="center"/>
    </xf>
    <xf numFmtId="4" fontId="16" fillId="0" borderId="4" xfId="0" applyNumberFormat="1" applyFont="1" applyBorder="1" applyAlignment="1">
      <alignment vertical="center"/>
    </xf>
    <xf numFmtId="49" fontId="16" fillId="0" borderId="6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2" fillId="0" borderId="23" xfId="0" applyFont="1" applyBorder="1" applyAlignment="1">
      <alignment horizontal="right" vertical="center"/>
    </xf>
    <xf numFmtId="0" fontId="0" fillId="0" borderId="23" xfId="0" applyFont="1" applyBorder="1" applyAlignment="1">
      <alignment horizontal="center" vertical="center"/>
    </xf>
    <xf numFmtId="4" fontId="7" fillId="0" borderId="24" xfId="0" applyNumberFormat="1" applyFont="1" applyBorder="1" applyAlignment="1">
      <alignment vertical="center"/>
    </xf>
    <xf numFmtId="4" fontId="7" fillId="0" borderId="25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5" xfId="0" applyFont="1" applyBorder="1" applyAlignment="1">
      <alignment horizontal="centerContinuous" vertical="center"/>
    </xf>
    <xf numFmtId="0" fontId="5" fillId="0" borderId="21" xfId="0" applyFont="1" applyBorder="1" applyAlignment="1">
      <alignment horizontal="centerContinuous" vertical="center"/>
    </xf>
    <xf numFmtId="0" fontId="5" fillId="0" borderId="23" xfId="0" applyFont="1" applyBorder="1" applyAlignment="1">
      <alignment horizontal="centerContinuous" vertical="center"/>
    </xf>
    <xf numFmtId="0" fontId="5" fillId="0" borderId="24" xfId="0" applyFont="1" applyBorder="1" applyAlignment="1">
      <alignment horizontal="centerContinuous" vertical="center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</cellXfs>
  <cellStyles count="2">
    <cellStyle name="Normalny" xfId="0" builtinId="0"/>
    <cellStyle name="Normalny_zal_Szczecin" xfId="1" xr:uid="{BE171A6C-AF84-4177-A4F1-68FB479B3F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9"/>
  <sheetViews>
    <sheetView tabSelected="1" zoomScale="140" zoomScaleNormal="140" workbookViewId="0"/>
  </sheetViews>
  <sheetFormatPr defaultRowHeight="15" x14ac:dyDescent="0.25"/>
  <cols>
    <col min="1" max="1" width="4.140625" style="414" customWidth="1"/>
    <col min="2" max="2" width="6" style="414" customWidth="1"/>
    <col min="3" max="3" width="5" style="414" customWidth="1"/>
    <col min="4" max="4" width="39.5703125" style="414" customWidth="1"/>
    <col min="5" max="5" width="13" style="414" customWidth="1"/>
    <col min="6" max="6" width="10.5703125" style="414" customWidth="1"/>
    <col min="7" max="7" width="10.28515625" style="414" customWidth="1"/>
    <col min="8" max="8" width="13" style="414" customWidth="1"/>
    <col min="9" max="9" width="10.28515625" style="414" customWidth="1"/>
    <col min="10" max="16384" width="9.140625" style="414"/>
  </cols>
  <sheetData>
    <row r="1" spans="1:8" ht="12.75" customHeight="1" x14ac:dyDescent="0.25">
      <c r="A1" s="1"/>
      <c r="B1" s="1"/>
      <c r="C1" s="2"/>
      <c r="D1" s="3"/>
      <c r="E1" s="3"/>
      <c r="F1" s="3" t="s">
        <v>28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290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0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291</v>
      </c>
      <c r="G4" s="1"/>
      <c r="H4" s="1"/>
    </row>
    <row r="5" spans="1:8" ht="22.5" customHeight="1" x14ac:dyDescent="0.25">
      <c r="A5" s="5" t="s">
        <v>253</v>
      </c>
      <c r="B5" s="415"/>
      <c r="C5" s="6"/>
      <c r="D5" s="6"/>
      <c r="E5" s="415"/>
      <c r="F5" s="415"/>
      <c r="G5" s="7"/>
      <c r="H5" s="415"/>
    </row>
    <row r="6" spans="1:8" ht="14.25" customHeight="1" x14ac:dyDescent="0.25">
      <c r="A6" s="1"/>
      <c r="B6" s="1"/>
      <c r="C6" s="2"/>
      <c r="D6" s="2"/>
      <c r="E6" s="8"/>
      <c r="F6" s="1"/>
      <c r="G6" s="9"/>
      <c r="H6" s="298" t="s">
        <v>1</v>
      </c>
    </row>
    <row r="7" spans="1:8" s="130" customFormat="1" ht="11.25" x14ac:dyDescent="0.2">
      <c r="A7" s="124"/>
      <c r="B7" s="124"/>
      <c r="C7" s="125"/>
      <c r="D7" s="126"/>
      <c r="E7" s="127" t="s">
        <v>2</v>
      </c>
      <c r="F7" s="128"/>
      <c r="G7" s="129"/>
      <c r="H7" s="127" t="s">
        <v>2</v>
      </c>
    </row>
    <row r="8" spans="1:8" s="130" customFormat="1" ht="11.25" x14ac:dyDescent="0.2">
      <c r="A8" s="131" t="s">
        <v>3</v>
      </c>
      <c r="B8" s="131" t="s">
        <v>4</v>
      </c>
      <c r="C8" s="132" t="s">
        <v>5</v>
      </c>
      <c r="D8" s="133" t="s">
        <v>6</v>
      </c>
      <c r="E8" s="131" t="s">
        <v>212</v>
      </c>
      <c r="F8" s="134" t="s">
        <v>7</v>
      </c>
      <c r="G8" s="131" t="s">
        <v>8</v>
      </c>
      <c r="H8" s="131" t="s">
        <v>9</v>
      </c>
    </row>
    <row r="9" spans="1:8" s="130" customFormat="1" ht="4.5" customHeight="1" x14ac:dyDescent="0.2">
      <c r="A9" s="135"/>
      <c r="B9" s="135"/>
      <c r="C9" s="136"/>
      <c r="D9" s="137"/>
      <c r="E9" s="135"/>
      <c r="F9" s="138"/>
      <c r="G9" s="138"/>
      <c r="H9" s="135"/>
    </row>
    <row r="10" spans="1:8" s="130" customFormat="1" ht="21" customHeight="1" thickBot="1" x14ac:dyDescent="0.25">
      <c r="A10" s="139"/>
      <c r="B10" s="140"/>
      <c r="C10" s="141"/>
      <c r="D10" s="142" t="s">
        <v>23</v>
      </c>
      <c r="E10" s="143">
        <v>788566655.89999998</v>
      </c>
      <c r="F10" s="143">
        <f t="shared" ref="F10:G13" si="0">SUM(F11)</f>
        <v>150000</v>
      </c>
      <c r="G10" s="143">
        <f t="shared" si="0"/>
        <v>0</v>
      </c>
      <c r="H10" s="143">
        <f>SUM(E10+F10-G10)</f>
        <v>788716655.89999998</v>
      </c>
    </row>
    <row r="11" spans="1:8" s="130" customFormat="1" ht="21.75" customHeight="1" thickBot="1" x14ac:dyDescent="0.25">
      <c r="A11" s="139"/>
      <c r="B11" s="140"/>
      <c r="C11" s="141"/>
      <c r="D11" s="144" t="s">
        <v>24</v>
      </c>
      <c r="E11" s="145">
        <v>702923149.71999991</v>
      </c>
      <c r="F11" s="145">
        <f t="shared" si="0"/>
        <v>150000</v>
      </c>
      <c r="G11" s="145">
        <f t="shared" si="0"/>
        <v>0</v>
      </c>
      <c r="H11" s="145">
        <f>SUM(E11+F11-G11)</f>
        <v>703073149.71999991</v>
      </c>
    </row>
    <row r="12" spans="1:8" s="130" customFormat="1" ht="18" customHeight="1" thickTop="1" thickBot="1" x14ac:dyDescent="0.25">
      <c r="A12" s="146">
        <v>801</v>
      </c>
      <c r="B12" s="147"/>
      <c r="C12" s="148"/>
      <c r="D12" s="149" t="s">
        <v>27</v>
      </c>
      <c r="E12" s="145">
        <v>25006885.599999998</v>
      </c>
      <c r="F12" s="150">
        <f t="shared" si="0"/>
        <v>150000</v>
      </c>
      <c r="G12" s="150">
        <f t="shared" si="0"/>
        <v>0</v>
      </c>
      <c r="H12" s="145">
        <f t="shared" ref="H12:H35" si="1">SUM(E12+F12-G12)</f>
        <v>25156885.599999998</v>
      </c>
    </row>
    <row r="13" spans="1:8" s="130" customFormat="1" ht="12" customHeight="1" thickTop="1" x14ac:dyDescent="0.2">
      <c r="A13" s="146"/>
      <c r="B13" s="151">
        <v>80195</v>
      </c>
      <c r="C13" s="141"/>
      <c r="D13" s="160" t="s">
        <v>25</v>
      </c>
      <c r="E13" s="152">
        <v>19073691.98</v>
      </c>
      <c r="F13" s="153">
        <f t="shared" si="0"/>
        <v>150000</v>
      </c>
      <c r="G13" s="153">
        <f t="shared" si="0"/>
        <v>0</v>
      </c>
      <c r="H13" s="152">
        <f t="shared" si="1"/>
        <v>19223691.98</v>
      </c>
    </row>
    <row r="14" spans="1:8" s="130" customFormat="1" ht="23.25" customHeight="1" x14ac:dyDescent="0.2">
      <c r="A14" s="146"/>
      <c r="B14" s="151"/>
      <c r="C14" s="12"/>
      <c r="D14" s="416" t="s">
        <v>254</v>
      </c>
      <c r="E14" s="173">
        <v>0</v>
      </c>
      <c r="F14" s="417">
        <f>SUM(F15:F15)</f>
        <v>150000</v>
      </c>
      <c r="G14" s="417">
        <f>SUM(G15:G15)</f>
        <v>0</v>
      </c>
      <c r="H14" s="173">
        <f t="shared" si="1"/>
        <v>150000</v>
      </c>
    </row>
    <row r="15" spans="1:8" s="130" customFormat="1" ht="56.25" customHeight="1" x14ac:dyDescent="0.2">
      <c r="A15" s="146"/>
      <c r="B15" s="151"/>
      <c r="C15" s="299" t="s">
        <v>69</v>
      </c>
      <c r="D15" s="300" t="s">
        <v>255</v>
      </c>
      <c r="E15" s="159">
        <v>0</v>
      </c>
      <c r="F15" s="159">
        <v>150000</v>
      </c>
      <c r="G15" s="158"/>
      <c r="H15" s="159">
        <f t="shared" si="1"/>
        <v>150000</v>
      </c>
    </row>
    <row r="16" spans="1:8" s="130" customFormat="1" ht="22.5" customHeight="1" thickBot="1" x14ac:dyDescent="0.25">
      <c r="A16" s="166"/>
      <c r="B16" s="151"/>
      <c r="C16" s="141"/>
      <c r="D16" s="142" t="s">
        <v>11</v>
      </c>
      <c r="E16" s="143">
        <v>891074422.24000013</v>
      </c>
      <c r="F16" s="143">
        <f>SUM(F17,F157)</f>
        <v>4354564</v>
      </c>
      <c r="G16" s="143">
        <f>SUM(G17,G157)</f>
        <v>4204564</v>
      </c>
      <c r="H16" s="143">
        <f t="shared" si="1"/>
        <v>891224422.24000013</v>
      </c>
    </row>
    <row r="17" spans="1:8" s="130" customFormat="1" ht="21" customHeight="1" thickBot="1" x14ac:dyDescent="0.25">
      <c r="A17" s="166"/>
      <c r="B17" s="151"/>
      <c r="C17" s="141"/>
      <c r="D17" s="144" t="s">
        <v>12</v>
      </c>
      <c r="E17" s="145">
        <v>805430916.06000018</v>
      </c>
      <c r="F17" s="145">
        <f>SUM(F18,F30,F34,F44,F48,F54,F129,F137,F149)</f>
        <v>4342269</v>
      </c>
      <c r="G17" s="145">
        <f>SUM(G18,G30,G34,G44,G48,G54,G129,G137,G149)</f>
        <v>4192269</v>
      </c>
      <c r="H17" s="145">
        <f t="shared" si="1"/>
        <v>805580916.06000018</v>
      </c>
    </row>
    <row r="18" spans="1:8" s="130" customFormat="1" ht="21" customHeight="1" thickTop="1" thickBot="1" x14ac:dyDescent="0.25">
      <c r="A18" s="146">
        <v>600</v>
      </c>
      <c r="B18" s="147"/>
      <c r="C18" s="148"/>
      <c r="D18" s="149" t="s">
        <v>29</v>
      </c>
      <c r="E18" s="170">
        <v>107271326.36</v>
      </c>
      <c r="F18" s="170">
        <f>SUM(F19,F22)</f>
        <v>1630070</v>
      </c>
      <c r="G18" s="170">
        <f>SUM(G19,G22)</f>
        <v>70</v>
      </c>
      <c r="H18" s="145">
        <f>SUM(E18+F18-G18)</f>
        <v>108901326.36</v>
      </c>
    </row>
    <row r="19" spans="1:8" s="130" customFormat="1" ht="11.25" customHeight="1" thickTop="1" x14ac:dyDescent="0.2">
      <c r="A19" s="146"/>
      <c r="B19" s="151">
        <v>60004</v>
      </c>
      <c r="C19" s="141"/>
      <c r="D19" s="160" t="s">
        <v>213</v>
      </c>
      <c r="E19" s="171">
        <v>35638020.590000004</v>
      </c>
      <c r="F19" s="171">
        <f>SUM(F20)</f>
        <v>80000</v>
      </c>
      <c r="G19" s="171">
        <f>SUM(G20)</f>
        <v>0</v>
      </c>
      <c r="H19" s="152">
        <f t="shared" ref="H19:H31" si="2">SUM(E19+F19-G19)</f>
        <v>35718020.590000004</v>
      </c>
    </row>
    <row r="20" spans="1:8" s="130" customFormat="1" ht="47.25" customHeight="1" x14ac:dyDescent="0.2">
      <c r="A20" s="146"/>
      <c r="B20" s="151"/>
      <c r="C20" s="172"/>
      <c r="D20" s="418" t="s">
        <v>256</v>
      </c>
      <c r="E20" s="173">
        <v>3351603.59</v>
      </c>
      <c r="F20" s="173">
        <f>SUM(F21:F21)</f>
        <v>80000</v>
      </c>
      <c r="G20" s="173">
        <f>SUM(G21:G21)</f>
        <v>0</v>
      </c>
      <c r="H20" s="173">
        <f t="shared" si="2"/>
        <v>3431603.59</v>
      </c>
    </row>
    <row r="21" spans="1:8" s="130" customFormat="1" ht="12" customHeight="1" x14ac:dyDescent="0.2">
      <c r="A21" s="146"/>
      <c r="B21" s="151"/>
      <c r="C21" s="166">
        <v>6059</v>
      </c>
      <c r="D21" s="154" t="s">
        <v>215</v>
      </c>
      <c r="E21" s="156">
        <v>919420.73</v>
      </c>
      <c r="F21" s="156">
        <v>80000</v>
      </c>
      <c r="G21" s="156"/>
      <c r="H21" s="159">
        <f t="shared" si="2"/>
        <v>999420.73</v>
      </c>
    </row>
    <row r="22" spans="1:8" s="130" customFormat="1" ht="12" customHeight="1" x14ac:dyDescent="0.2">
      <c r="A22" s="146"/>
      <c r="B22" s="151">
        <v>60015</v>
      </c>
      <c r="C22" s="141"/>
      <c r="D22" s="160" t="s">
        <v>31</v>
      </c>
      <c r="E22" s="171">
        <v>28185132</v>
      </c>
      <c r="F22" s="171">
        <f>SUM(F23,F28)</f>
        <v>1550070</v>
      </c>
      <c r="G22" s="171">
        <f>SUM(G23,G28)</f>
        <v>70</v>
      </c>
      <c r="H22" s="152">
        <f>SUM(E22+F22-G22)</f>
        <v>29735132</v>
      </c>
    </row>
    <row r="23" spans="1:8" s="130" customFormat="1" ht="24" customHeight="1" x14ac:dyDescent="0.2">
      <c r="A23" s="146"/>
      <c r="B23" s="151"/>
      <c r="C23" s="172"/>
      <c r="D23" s="419" t="s">
        <v>257</v>
      </c>
      <c r="E23" s="173">
        <v>27210</v>
      </c>
      <c r="F23" s="173">
        <f>SUM(F24:F27)</f>
        <v>70</v>
      </c>
      <c r="G23" s="173">
        <f>SUM(G24:G27)</f>
        <v>70</v>
      </c>
      <c r="H23" s="173">
        <f>SUM(E23+F23-G23)</f>
        <v>27210</v>
      </c>
    </row>
    <row r="24" spans="1:8" s="130" customFormat="1" ht="12" customHeight="1" x14ac:dyDescent="0.2">
      <c r="A24" s="146"/>
      <c r="B24" s="151"/>
      <c r="C24" s="166">
        <v>4048</v>
      </c>
      <c r="D24" s="154" t="s">
        <v>258</v>
      </c>
      <c r="E24" s="156">
        <v>1595</v>
      </c>
      <c r="F24" s="156">
        <v>40</v>
      </c>
      <c r="G24" s="156"/>
      <c r="H24" s="159">
        <f t="shared" ref="H24:H27" si="3">SUM(E24+F24-G24)</f>
        <v>1635</v>
      </c>
    </row>
    <row r="25" spans="1:8" s="130" customFormat="1" ht="12" customHeight="1" x14ac:dyDescent="0.2">
      <c r="A25" s="146"/>
      <c r="B25" s="151"/>
      <c r="C25" s="166">
        <v>4049</v>
      </c>
      <c r="D25" s="154" t="s">
        <v>258</v>
      </c>
      <c r="E25" s="156">
        <v>1115</v>
      </c>
      <c r="F25" s="156">
        <v>30</v>
      </c>
      <c r="G25" s="156"/>
      <c r="H25" s="159">
        <f t="shared" si="3"/>
        <v>1145</v>
      </c>
    </row>
    <row r="26" spans="1:8" s="130" customFormat="1" ht="12" customHeight="1" x14ac:dyDescent="0.2">
      <c r="A26" s="146"/>
      <c r="B26" s="151"/>
      <c r="C26" s="166">
        <v>4308</v>
      </c>
      <c r="D26" s="154" t="s">
        <v>14</v>
      </c>
      <c r="E26" s="156">
        <v>5570</v>
      </c>
      <c r="F26" s="156"/>
      <c r="G26" s="156">
        <v>40</v>
      </c>
      <c r="H26" s="159">
        <f t="shared" si="3"/>
        <v>5530</v>
      </c>
    </row>
    <row r="27" spans="1:8" s="130" customFormat="1" ht="12" customHeight="1" x14ac:dyDescent="0.2">
      <c r="A27" s="146"/>
      <c r="B27" s="151"/>
      <c r="C27" s="166">
        <v>4309</v>
      </c>
      <c r="D27" s="154" t="s">
        <v>14</v>
      </c>
      <c r="E27" s="156">
        <v>3887</v>
      </c>
      <c r="F27" s="156"/>
      <c r="G27" s="156">
        <v>30</v>
      </c>
      <c r="H27" s="159">
        <f t="shared" si="3"/>
        <v>3857</v>
      </c>
    </row>
    <row r="28" spans="1:8" s="130" customFormat="1" ht="12" customHeight="1" x14ac:dyDescent="0.2">
      <c r="A28" s="146"/>
      <c r="B28" s="151"/>
      <c r="C28" s="168"/>
      <c r="D28" s="420" t="s">
        <v>214</v>
      </c>
      <c r="E28" s="173">
        <v>20586500</v>
      </c>
      <c r="F28" s="173">
        <f>SUM(F29:F29)</f>
        <v>1550000</v>
      </c>
      <c r="G28" s="173">
        <f>SUM(G29:G29)</f>
        <v>0</v>
      </c>
      <c r="H28" s="173">
        <f>SUM(E28+F28-G28)</f>
        <v>22136500</v>
      </c>
    </row>
    <row r="29" spans="1:8" s="130" customFormat="1" ht="12" customHeight="1" x14ac:dyDescent="0.2">
      <c r="A29" s="146"/>
      <c r="B29" s="151"/>
      <c r="C29" s="166">
        <v>6050</v>
      </c>
      <c r="D29" s="154" t="s">
        <v>215</v>
      </c>
      <c r="E29" s="156">
        <v>20585000</v>
      </c>
      <c r="F29" s="156">
        <v>1550000</v>
      </c>
      <c r="G29" s="156"/>
      <c r="H29" s="159">
        <f t="shared" ref="H29" si="4">SUM(E29+F29-G29)</f>
        <v>22135000</v>
      </c>
    </row>
    <row r="30" spans="1:8" s="130" customFormat="1" ht="12" customHeight="1" thickBot="1" x14ac:dyDescent="0.25">
      <c r="A30" s="146">
        <v>700</v>
      </c>
      <c r="B30" s="147"/>
      <c r="C30" s="148"/>
      <c r="D30" s="149" t="s">
        <v>259</v>
      </c>
      <c r="E30" s="145">
        <v>56979492</v>
      </c>
      <c r="F30" s="150">
        <f>SUM(F31)</f>
        <v>60000</v>
      </c>
      <c r="G30" s="150">
        <f>SUM(G31)</f>
        <v>0</v>
      </c>
      <c r="H30" s="145">
        <f t="shared" si="2"/>
        <v>57039492</v>
      </c>
    </row>
    <row r="31" spans="1:8" s="130" customFormat="1" ht="12" customHeight="1" thickTop="1" x14ac:dyDescent="0.2">
      <c r="A31" s="134"/>
      <c r="B31" s="151">
        <v>70095</v>
      </c>
      <c r="C31" s="141"/>
      <c r="D31" s="160" t="s">
        <v>25</v>
      </c>
      <c r="E31" s="152">
        <v>24734500</v>
      </c>
      <c r="F31" s="153">
        <f>SUM(F32)</f>
        <v>60000</v>
      </c>
      <c r="G31" s="153">
        <f>SUM(G32)</f>
        <v>0</v>
      </c>
      <c r="H31" s="152">
        <f t="shared" si="2"/>
        <v>24794500</v>
      </c>
    </row>
    <row r="32" spans="1:8" s="130" customFormat="1" ht="33.75" customHeight="1" x14ac:dyDescent="0.2">
      <c r="A32" s="134"/>
      <c r="B32" s="151"/>
      <c r="C32" s="141"/>
      <c r="D32" s="421" t="s">
        <v>260</v>
      </c>
      <c r="E32" s="173">
        <v>450000</v>
      </c>
      <c r="F32" s="417">
        <f>SUM(F33:F33)</f>
        <v>60000</v>
      </c>
      <c r="G32" s="417">
        <f>SUM(G33:G33)</f>
        <v>0</v>
      </c>
      <c r="H32" s="173">
        <f>SUM(E32+F32-G32)</f>
        <v>510000</v>
      </c>
    </row>
    <row r="33" spans="1:8" s="130" customFormat="1" ht="12" customHeight="1" x14ac:dyDescent="0.2">
      <c r="A33" s="146"/>
      <c r="B33" s="151"/>
      <c r="C33" s="166">
        <v>6059</v>
      </c>
      <c r="D33" s="151" t="s">
        <v>215</v>
      </c>
      <c r="E33" s="182">
        <v>323824.63</v>
      </c>
      <c r="F33" s="155">
        <v>60000</v>
      </c>
      <c r="G33" s="155"/>
      <c r="H33" s="159">
        <f t="shared" ref="H33" si="5">SUM(E33+F33-G33)</f>
        <v>383824.63</v>
      </c>
    </row>
    <row r="34" spans="1:8" s="130" customFormat="1" ht="12" customHeight="1" thickBot="1" x14ac:dyDescent="0.25">
      <c r="A34" s="146">
        <v>750</v>
      </c>
      <c r="B34" s="147"/>
      <c r="C34" s="148"/>
      <c r="D34" s="149" t="s">
        <v>26</v>
      </c>
      <c r="E34" s="145">
        <v>80303225.449999988</v>
      </c>
      <c r="F34" s="150">
        <f>SUM(F35)</f>
        <v>157680</v>
      </c>
      <c r="G34" s="150">
        <f>SUM(G35)</f>
        <v>37680</v>
      </c>
      <c r="H34" s="145">
        <f t="shared" si="1"/>
        <v>80423225.449999988</v>
      </c>
    </row>
    <row r="35" spans="1:8" s="130" customFormat="1" ht="12" customHeight="1" thickTop="1" x14ac:dyDescent="0.2">
      <c r="A35" s="131"/>
      <c r="B35" s="141" t="s">
        <v>261</v>
      </c>
      <c r="C35" s="166"/>
      <c r="D35" s="160" t="s">
        <v>25</v>
      </c>
      <c r="E35" s="152">
        <v>36333991.170000002</v>
      </c>
      <c r="F35" s="153">
        <f>SUM(F36)</f>
        <v>157680</v>
      </c>
      <c r="G35" s="153">
        <f>SUM(G36)</f>
        <v>37680</v>
      </c>
      <c r="H35" s="152">
        <f t="shared" si="1"/>
        <v>36453991.170000002</v>
      </c>
    </row>
    <row r="36" spans="1:8" s="130" customFormat="1" ht="22.5" customHeight="1" x14ac:dyDescent="0.2">
      <c r="A36" s="146"/>
      <c r="B36" s="151"/>
      <c r="C36" s="166"/>
      <c r="D36" s="418" t="s">
        <v>262</v>
      </c>
      <c r="E36" s="186">
        <v>13127930</v>
      </c>
      <c r="F36" s="422">
        <f>SUM(F37:F42)</f>
        <v>157680</v>
      </c>
      <c r="G36" s="422">
        <f>SUM(G37:G42)</f>
        <v>37680</v>
      </c>
      <c r="H36" s="173">
        <f t="shared" ref="H36:H42" si="6">SUM(E36+F36-G36)</f>
        <v>13247930</v>
      </c>
    </row>
    <row r="37" spans="1:8" s="130" customFormat="1" ht="12" customHeight="1" x14ac:dyDescent="0.2">
      <c r="A37" s="146"/>
      <c r="B37" s="151"/>
      <c r="C37" s="166">
        <v>4019</v>
      </c>
      <c r="D37" s="154" t="s">
        <v>35</v>
      </c>
      <c r="E37" s="156">
        <v>0</v>
      </c>
      <c r="F37" s="156">
        <v>30100</v>
      </c>
      <c r="G37" s="156"/>
      <c r="H37" s="159">
        <f t="shared" si="6"/>
        <v>30100</v>
      </c>
    </row>
    <row r="38" spans="1:8" s="130" customFormat="1" ht="12" customHeight="1" x14ac:dyDescent="0.2">
      <c r="A38" s="146"/>
      <c r="B38" s="151"/>
      <c r="C38" s="166">
        <v>4049</v>
      </c>
      <c r="D38" s="154" t="s">
        <v>258</v>
      </c>
      <c r="E38" s="156">
        <v>0</v>
      </c>
      <c r="F38" s="156">
        <v>1100</v>
      </c>
      <c r="G38" s="156"/>
      <c r="H38" s="159">
        <f t="shared" si="6"/>
        <v>1100</v>
      </c>
    </row>
    <row r="39" spans="1:8" s="130" customFormat="1" ht="12" customHeight="1" x14ac:dyDescent="0.2">
      <c r="A39" s="146"/>
      <c r="B39" s="151"/>
      <c r="C39" s="166">
        <v>4119</v>
      </c>
      <c r="D39" s="154" t="s">
        <v>43</v>
      </c>
      <c r="E39" s="156">
        <v>0</v>
      </c>
      <c r="F39" s="156">
        <v>5700</v>
      </c>
      <c r="G39" s="156"/>
      <c r="H39" s="159">
        <f t="shared" si="6"/>
        <v>5700</v>
      </c>
    </row>
    <row r="40" spans="1:8" s="130" customFormat="1" ht="12" customHeight="1" x14ac:dyDescent="0.2">
      <c r="A40" s="146"/>
      <c r="B40" s="151"/>
      <c r="C40" s="166">
        <v>4129</v>
      </c>
      <c r="D40" s="154" t="s">
        <v>66</v>
      </c>
      <c r="E40" s="156">
        <v>0</v>
      </c>
      <c r="F40" s="156">
        <v>780</v>
      </c>
      <c r="G40" s="156"/>
      <c r="H40" s="159">
        <f t="shared" si="6"/>
        <v>780</v>
      </c>
    </row>
    <row r="41" spans="1:8" s="130" customFormat="1" ht="12" customHeight="1" x14ac:dyDescent="0.2">
      <c r="A41" s="146"/>
      <c r="B41" s="151"/>
      <c r="C41" s="166">
        <v>4309</v>
      </c>
      <c r="D41" s="154" t="s">
        <v>14</v>
      </c>
      <c r="E41" s="156">
        <v>44930</v>
      </c>
      <c r="F41" s="156"/>
      <c r="G41" s="156">
        <v>37680</v>
      </c>
      <c r="H41" s="159">
        <f t="shared" si="6"/>
        <v>7250</v>
      </c>
    </row>
    <row r="42" spans="1:8" s="130" customFormat="1" ht="12" customHeight="1" x14ac:dyDescent="0.2">
      <c r="A42" s="146"/>
      <c r="B42" s="151"/>
      <c r="C42" s="166">
        <v>6059</v>
      </c>
      <c r="D42" s="154" t="s">
        <v>215</v>
      </c>
      <c r="E42" s="156">
        <v>2000813.19</v>
      </c>
      <c r="F42" s="156">
        <v>120000</v>
      </c>
      <c r="G42" s="156"/>
      <c r="H42" s="159">
        <f t="shared" si="6"/>
        <v>2120813.19</v>
      </c>
    </row>
    <row r="43" spans="1:8" s="130" customFormat="1" ht="12" customHeight="1" x14ac:dyDescent="0.2">
      <c r="A43" s="178">
        <v>754</v>
      </c>
      <c r="B43" s="179"/>
      <c r="C43" s="180"/>
      <c r="D43" s="181" t="s">
        <v>55</v>
      </c>
      <c r="E43" s="155"/>
      <c r="F43" s="155"/>
      <c r="G43" s="155"/>
      <c r="H43" s="155"/>
    </row>
    <row r="44" spans="1:8" s="130" customFormat="1" ht="12" customHeight="1" thickBot="1" x14ac:dyDescent="0.25">
      <c r="A44" s="178"/>
      <c r="B44" s="179"/>
      <c r="C44" s="180"/>
      <c r="D44" s="181" t="s">
        <v>54</v>
      </c>
      <c r="E44" s="145">
        <v>5191259</v>
      </c>
      <c r="F44" s="150">
        <f>SUM(F45)</f>
        <v>49022</v>
      </c>
      <c r="G44" s="150">
        <f>SUM(G45)</f>
        <v>0</v>
      </c>
      <c r="H44" s="145">
        <f>SUM(E44+F44-G44)</f>
        <v>5240281</v>
      </c>
    </row>
    <row r="45" spans="1:8" s="130" customFormat="1" ht="12" customHeight="1" thickTop="1" x14ac:dyDescent="0.2">
      <c r="A45" s="139"/>
      <c r="B45" s="141" t="s">
        <v>252</v>
      </c>
      <c r="C45" s="166"/>
      <c r="D45" s="160" t="s">
        <v>263</v>
      </c>
      <c r="E45" s="152">
        <v>10000</v>
      </c>
      <c r="F45" s="153">
        <f>SUM(F46)</f>
        <v>49022</v>
      </c>
      <c r="G45" s="153">
        <f>SUM(G46)</f>
        <v>0</v>
      </c>
      <c r="H45" s="152">
        <f>SUM(E45+F45-G45)</f>
        <v>59022</v>
      </c>
    </row>
    <row r="46" spans="1:8" s="130" customFormat="1" ht="12" customHeight="1" x14ac:dyDescent="0.2">
      <c r="A46" s="146"/>
      <c r="B46" s="141"/>
      <c r="C46" s="168"/>
      <c r="D46" s="423" t="s">
        <v>21</v>
      </c>
      <c r="E46" s="186">
        <v>0</v>
      </c>
      <c r="F46" s="417">
        <f>SUM(F47:F47)</f>
        <v>49022</v>
      </c>
      <c r="G46" s="417">
        <f>SUM(G47:G47)</f>
        <v>0</v>
      </c>
      <c r="H46" s="173">
        <f>SUM(E46+F46-G46)</f>
        <v>49022</v>
      </c>
    </row>
    <row r="47" spans="1:8" s="130" customFormat="1" ht="12" customHeight="1" x14ac:dyDescent="0.2">
      <c r="A47" s="161"/>
      <c r="B47" s="163"/>
      <c r="C47" s="184" t="s">
        <v>32</v>
      </c>
      <c r="D47" s="169" t="s">
        <v>13</v>
      </c>
      <c r="E47" s="301">
        <v>0</v>
      </c>
      <c r="F47" s="301">
        <v>49022</v>
      </c>
      <c r="G47" s="301"/>
      <c r="H47" s="152">
        <f t="shared" ref="H47" si="7">SUM(E47+F47-G47)</f>
        <v>49022</v>
      </c>
    </row>
    <row r="48" spans="1:8" s="130" customFormat="1" ht="12" customHeight="1" thickBot="1" x14ac:dyDescent="0.25">
      <c r="A48" s="147">
        <v>758</v>
      </c>
      <c r="B48" s="147"/>
      <c r="C48" s="148"/>
      <c r="D48" s="149" t="s">
        <v>16</v>
      </c>
      <c r="E48" s="145">
        <v>29197862.66</v>
      </c>
      <c r="F48" s="150">
        <f>SUM(F49)</f>
        <v>0</v>
      </c>
      <c r="G48" s="150">
        <f>SUM(G49)</f>
        <v>3859022</v>
      </c>
      <c r="H48" s="145">
        <f>SUM(E48+F48-G48)</f>
        <v>25338840.66</v>
      </c>
    </row>
    <row r="49" spans="1:8" s="130" customFormat="1" ht="12" customHeight="1" thickTop="1" x14ac:dyDescent="0.2">
      <c r="A49" s="139"/>
      <c r="B49" s="151">
        <v>75818</v>
      </c>
      <c r="C49" s="141"/>
      <c r="D49" s="164" t="s">
        <v>17</v>
      </c>
      <c r="E49" s="152">
        <v>29197862.66</v>
      </c>
      <c r="F49" s="153">
        <f>SUM(F50,F52)</f>
        <v>0</v>
      </c>
      <c r="G49" s="153">
        <f>SUM(G50,G52)</f>
        <v>3859022</v>
      </c>
      <c r="H49" s="152">
        <f>SUM(E49+F49-G49)</f>
        <v>25338840.66</v>
      </c>
    </row>
    <row r="50" spans="1:8" s="130" customFormat="1" ht="12" customHeight="1" x14ac:dyDescent="0.2">
      <c r="A50" s="146"/>
      <c r="B50" s="141"/>
      <c r="C50" s="141" t="s">
        <v>18</v>
      </c>
      <c r="D50" s="157" t="s">
        <v>19</v>
      </c>
      <c r="E50" s="183">
        <v>16950269.539999999</v>
      </c>
      <c r="F50" s="183">
        <f>SUM(F51:F51)</f>
        <v>0</v>
      </c>
      <c r="G50" s="183">
        <f>SUM(G51:G51)</f>
        <v>49022</v>
      </c>
      <c r="H50" s="183">
        <f>SUM(E50+F50-G50)</f>
        <v>16901247.539999999</v>
      </c>
    </row>
    <row r="51" spans="1:8" s="130" customFormat="1" ht="12" customHeight="1" x14ac:dyDescent="0.2">
      <c r="A51" s="146"/>
      <c r="B51" s="141"/>
      <c r="C51" s="141"/>
      <c r="D51" s="165" t="s">
        <v>20</v>
      </c>
      <c r="E51" s="156">
        <v>14596369.539999999</v>
      </c>
      <c r="F51" s="156"/>
      <c r="G51" s="156">
        <v>49022</v>
      </c>
      <c r="H51" s="156">
        <f t="shared" ref="H51:H53" si="8">SUM(E51+F51-G51)</f>
        <v>14547347.539999999</v>
      </c>
    </row>
    <row r="52" spans="1:8" s="130" customFormat="1" ht="12" customHeight="1" x14ac:dyDescent="0.2">
      <c r="A52" s="146"/>
      <c r="B52" s="141"/>
      <c r="C52" s="141" t="s">
        <v>264</v>
      </c>
      <c r="D52" s="157" t="s">
        <v>265</v>
      </c>
      <c r="E52" s="155">
        <v>12247593.119999999</v>
      </c>
      <c r="F52" s="156">
        <f t="shared" ref="F52:G52" si="9">SUM(F53)</f>
        <v>0</v>
      </c>
      <c r="G52" s="156">
        <f t="shared" si="9"/>
        <v>3810000</v>
      </c>
      <c r="H52" s="159">
        <f t="shared" si="8"/>
        <v>8437593.1199999992</v>
      </c>
    </row>
    <row r="53" spans="1:8" s="130" customFormat="1" ht="12" customHeight="1" x14ac:dyDescent="0.2">
      <c r="A53" s="146"/>
      <c r="B53" s="141"/>
      <c r="C53" s="141"/>
      <c r="D53" s="424" t="s">
        <v>266</v>
      </c>
      <c r="E53" s="155">
        <v>11247593.119999999</v>
      </c>
      <c r="F53" s="156"/>
      <c r="G53" s="156">
        <f>2260000+1550000</f>
        <v>3810000</v>
      </c>
      <c r="H53" s="159">
        <f t="shared" si="8"/>
        <v>7437593.1199999992</v>
      </c>
    </row>
    <row r="54" spans="1:8" s="130" customFormat="1" ht="12" customHeight="1" thickBot="1" x14ac:dyDescent="0.25">
      <c r="A54" s="146">
        <v>801</v>
      </c>
      <c r="B54" s="147"/>
      <c r="C54" s="148"/>
      <c r="D54" s="149" t="s">
        <v>27</v>
      </c>
      <c r="E54" s="145">
        <v>290611516.14000005</v>
      </c>
      <c r="F54" s="150">
        <f>SUM(F55,F60,F63,F67,F74,F77,F83,F86,F89,F95,F105,F108)</f>
        <v>432802</v>
      </c>
      <c r="G54" s="150">
        <f>SUM(G55,G60,G63,G67,G74,G77,G83,G86,G89,G95,G105,G108)</f>
        <v>282802</v>
      </c>
      <c r="H54" s="145">
        <f>SUM(E54+F54-G54)</f>
        <v>290761516.14000005</v>
      </c>
    </row>
    <row r="55" spans="1:8" s="130" customFormat="1" ht="12" customHeight="1" thickTop="1" x14ac:dyDescent="0.2">
      <c r="A55" s="146"/>
      <c r="B55" s="151">
        <v>80101</v>
      </c>
      <c r="C55" s="141"/>
      <c r="D55" s="160" t="s">
        <v>34</v>
      </c>
      <c r="E55" s="152">
        <v>78320183.540000007</v>
      </c>
      <c r="F55" s="153">
        <f>SUM(F56)</f>
        <v>40000</v>
      </c>
      <c r="G55" s="153">
        <f>SUM(G56)</f>
        <v>62602</v>
      </c>
      <c r="H55" s="152">
        <f>SUM(E55+F55-G55)</f>
        <v>78297581.540000007</v>
      </c>
    </row>
    <row r="56" spans="1:8" s="130" customFormat="1" ht="12" customHeight="1" x14ac:dyDescent="0.2">
      <c r="A56" s="146"/>
      <c r="B56" s="151"/>
      <c r="C56" s="141"/>
      <c r="D56" s="423" t="s">
        <v>21</v>
      </c>
      <c r="E56" s="186">
        <v>69739121</v>
      </c>
      <c r="F56" s="186">
        <f>SUM(F57:F59)</f>
        <v>40000</v>
      </c>
      <c r="G56" s="186">
        <f>SUM(G57:G59)</f>
        <v>62602</v>
      </c>
      <c r="H56" s="173">
        <f>SUM(E56+F56-G56)</f>
        <v>69716519</v>
      </c>
    </row>
    <row r="57" spans="1:8" s="130" customFormat="1" ht="12" customHeight="1" x14ac:dyDescent="0.2">
      <c r="A57" s="146"/>
      <c r="B57" s="151"/>
      <c r="C57" s="166">
        <v>4260</v>
      </c>
      <c r="D57" s="154" t="s">
        <v>30</v>
      </c>
      <c r="E57" s="156">
        <v>3761286</v>
      </c>
      <c r="F57" s="156">
        <v>40000</v>
      </c>
      <c r="G57" s="156"/>
      <c r="H57" s="156">
        <f t="shared" ref="H57:H59" si="10">SUM(E57+F57-G57)</f>
        <v>3801286</v>
      </c>
    </row>
    <row r="58" spans="1:8" s="130" customFormat="1" ht="12" customHeight="1" x14ac:dyDescent="0.2">
      <c r="A58" s="146"/>
      <c r="B58" s="151"/>
      <c r="C58" s="166">
        <v>4710</v>
      </c>
      <c r="D58" s="165" t="s">
        <v>216</v>
      </c>
      <c r="E58" s="156">
        <v>405590</v>
      </c>
      <c r="F58" s="156"/>
      <c r="G58" s="156">
        <v>45000</v>
      </c>
      <c r="H58" s="156">
        <f t="shared" si="10"/>
        <v>360590</v>
      </c>
    </row>
    <row r="59" spans="1:8" s="130" customFormat="1" ht="12" customHeight="1" x14ac:dyDescent="0.2">
      <c r="A59" s="146"/>
      <c r="B59" s="151"/>
      <c r="C59" s="168">
        <v>4800</v>
      </c>
      <c r="D59" s="302" t="s">
        <v>267</v>
      </c>
      <c r="E59" s="155">
        <v>3469742</v>
      </c>
      <c r="F59" s="155"/>
      <c r="G59" s="155">
        <v>17602</v>
      </c>
      <c r="H59" s="159">
        <f t="shared" si="10"/>
        <v>3452140</v>
      </c>
    </row>
    <row r="60" spans="1:8" s="130" customFormat="1" ht="12" customHeight="1" x14ac:dyDescent="0.2">
      <c r="A60" s="146"/>
      <c r="B60" s="151">
        <v>80102</v>
      </c>
      <c r="C60" s="141"/>
      <c r="D60" s="160" t="s">
        <v>58</v>
      </c>
      <c r="E60" s="153">
        <v>10116786</v>
      </c>
      <c r="F60" s="153">
        <f>SUM(F61)</f>
        <v>0</v>
      </c>
      <c r="G60" s="153">
        <f>SUM(G61)</f>
        <v>10000</v>
      </c>
      <c r="H60" s="152">
        <f>SUM(E60+F60-G60)</f>
        <v>10106786</v>
      </c>
    </row>
    <row r="61" spans="1:8" s="130" customFormat="1" ht="12" customHeight="1" x14ac:dyDescent="0.2">
      <c r="A61" s="146"/>
      <c r="B61" s="151"/>
      <c r="C61" s="141"/>
      <c r="D61" s="423" t="s">
        <v>21</v>
      </c>
      <c r="E61" s="186">
        <v>10116786</v>
      </c>
      <c r="F61" s="186">
        <f>SUM(F62:F62)</f>
        <v>0</v>
      </c>
      <c r="G61" s="186">
        <f>SUM(G62:G62)</f>
        <v>10000</v>
      </c>
      <c r="H61" s="173">
        <f>SUM(E61+F61-G61)</f>
        <v>10106786</v>
      </c>
    </row>
    <row r="62" spans="1:8" s="130" customFormat="1" ht="12" customHeight="1" x14ac:dyDescent="0.2">
      <c r="A62" s="146"/>
      <c r="B62" s="151"/>
      <c r="C62" s="166">
        <v>4710</v>
      </c>
      <c r="D62" s="165" t="s">
        <v>216</v>
      </c>
      <c r="E62" s="156">
        <v>95906</v>
      </c>
      <c r="F62" s="156"/>
      <c r="G62" s="156">
        <v>10000</v>
      </c>
      <c r="H62" s="159">
        <f t="shared" ref="H62" si="11">SUM(E62+F62-G62)</f>
        <v>85906</v>
      </c>
    </row>
    <row r="63" spans="1:8" s="130" customFormat="1" ht="12" customHeight="1" x14ac:dyDescent="0.2">
      <c r="A63" s="146"/>
      <c r="B63" s="151">
        <v>80103</v>
      </c>
      <c r="C63" s="141"/>
      <c r="D63" s="160" t="s">
        <v>134</v>
      </c>
      <c r="E63" s="153">
        <v>663106</v>
      </c>
      <c r="F63" s="153">
        <f>SUM(F64)</f>
        <v>40</v>
      </c>
      <c r="G63" s="153">
        <f>SUM(G64)</f>
        <v>40</v>
      </c>
      <c r="H63" s="152">
        <f>SUM(E63+F63-G63)</f>
        <v>663106</v>
      </c>
    </row>
    <row r="64" spans="1:8" s="130" customFormat="1" ht="12" customHeight="1" x14ac:dyDescent="0.2">
      <c r="A64" s="146"/>
      <c r="B64" s="151"/>
      <c r="C64" s="141"/>
      <c r="D64" s="423" t="s">
        <v>21</v>
      </c>
      <c r="E64" s="186">
        <v>538419</v>
      </c>
      <c r="F64" s="186">
        <f>SUM(F65:F66)</f>
        <v>40</v>
      </c>
      <c r="G64" s="186">
        <f>SUM(G65:G66)</f>
        <v>40</v>
      </c>
      <c r="H64" s="173">
        <f>SUM(E64+F64-G64)</f>
        <v>538419</v>
      </c>
    </row>
    <row r="65" spans="1:8" s="130" customFormat="1" ht="12" customHeight="1" x14ac:dyDescent="0.2">
      <c r="A65" s="146"/>
      <c r="B65" s="151"/>
      <c r="C65" s="166">
        <v>4110</v>
      </c>
      <c r="D65" s="154" t="s">
        <v>43</v>
      </c>
      <c r="E65" s="156">
        <v>62594</v>
      </c>
      <c r="F65" s="156">
        <v>40</v>
      </c>
      <c r="G65" s="156"/>
      <c r="H65" s="159">
        <f t="shared" ref="H65:H66" si="12">SUM(E65+F65-G65)</f>
        <v>62634</v>
      </c>
    </row>
    <row r="66" spans="1:8" s="130" customFormat="1" ht="12" customHeight="1" x14ac:dyDescent="0.2">
      <c r="A66" s="146"/>
      <c r="B66" s="151"/>
      <c r="C66" s="168">
        <v>4800</v>
      </c>
      <c r="D66" s="302" t="s">
        <v>267</v>
      </c>
      <c r="E66" s="156">
        <v>46247</v>
      </c>
      <c r="F66" s="156"/>
      <c r="G66" s="156">
        <v>40</v>
      </c>
      <c r="H66" s="159">
        <f t="shared" si="12"/>
        <v>46207</v>
      </c>
    </row>
    <row r="67" spans="1:8" s="130" customFormat="1" ht="12" customHeight="1" x14ac:dyDescent="0.2">
      <c r="A67" s="146"/>
      <c r="B67" s="151">
        <v>80104</v>
      </c>
      <c r="C67" s="141"/>
      <c r="D67" s="160" t="s">
        <v>42</v>
      </c>
      <c r="E67" s="153">
        <v>37217228</v>
      </c>
      <c r="F67" s="153">
        <f>SUM(F68)</f>
        <v>56960</v>
      </c>
      <c r="G67" s="153">
        <f>SUM(G68)</f>
        <v>22348</v>
      </c>
      <c r="H67" s="152">
        <f>SUM(E67+F67-G67)</f>
        <v>37251840</v>
      </c>
    </row>
    <row r="68" spans="1:8" s="130" customFormat="1" ht="12" customHeight="1" x14ac:dyDescent="0.2">
      <c r="A68" s="146"/>
      <c r="B68" s="151"/>
      <c r="C68" s="141"/>
      <c r="D68" s="423" t="s">
        <v>21</v>
      </c>
      <c r="E68" s="186">
        <v>27701479</v>
      </c>
      <c r="F68" s="186">
        <f>SUM(F69:F73)</f>
        <v>56960</v>
      </c>
      <c r="G68" s="186">
        <f>SUM(G69:G73)</f>
        <v>22348</v>
      </c>
      <c r="H68" s="173">
        <f>SUM(E68+F68-G68)</f>
        <v>27736091</v>
      </c>
    </row>
    <row r="69" spans="1:8" s="130" customFormat="1" ht="11.45" customHeight="1" x14ac:dyDescent="0.2">
      <c r="A69" s="146"/>
      <c r="B69" s="151"/>
      <c r="C69" s="166">
        <v>4260</v>
      </c>
      <c r="D69" s="154" t="s">
        <v>30</v>
      </c>
      <c r="E69" s="156">
        <v>1268382</v>
      </c>
      <c r="F69" s="156">
        <v>55000</v>
      </c>
      <c r="G69" s="156"/>
      <c r="H69" s="156">
        <f t="shared" ref="H69:H73" si="13">SUM(E69+F69-G69)</f>
        <v>1323382</v>
      </c>
    </row>
    <row r="70" spans="1:8" s="130" customFormat="1" ht="11.45" customHeight="1" x14ac:dyDescent="0.2">
      <c r="A70" s="146"/>
      <c r="B70" s="151"/>
      <c r="C70" s="151">
        <v>4300</v>
      </c>
      <c r="D70" s="154" t="s">
        <v>14</v>
      </c>
      <c r="E70" s="155">
        <v>576912</v>
      </c>
      <c r="F70" s="155"/>
      <c r="G70" s="155">
        <f>740+520</f>
        <v>1260</v>
      </c>
      <c r="H70" s="159">
        <f t="shared" si="13"/>
        <v>575652</v>
      </c>
    </row>
    <row r="71" spans="1:8" s="130" customFormat="1" ht="11.45" customHeight="1" x14ac:dyDescent="0.2">
      <c r="A71" s="146"/>
      <c r="B71" s="151"/>
      <c r="C71" s="166">
        <v>4430</v>
      </c>
      <c r="D71" s="154" t="s">
        <v>40</v>
      </c>
      <c r="E71" s="155">
        <v>11388</v>
      </c>
      <c r="F71" s="155">
        <f>740+1220</f>
        <v>1960</v>
      </c>
      <c r="G71" s="155"/>
      <c r="H71" s="159">
        <f t="shared" si="13"/>
        <v>13348</v>
      </c>
    </row>
    <row r="72" spans="1:8" s="130" customFormat="1" ht="11.45" customHeight="1" x14ac:dyDescent="0.2">
      <c r="A72" s="146"/>
      <c r="B72" s="151"/>
      <c r="C72" s="166">
        <v>4710</v>
      </c>
      <c r="D72" s="165" t="s">
        <v>216</v>
      </c>
      <c r="E72" s="155">
        <v>226158</v>
      </c>
      <c r="F72" s="155"/>
      <c r="G72" s="155">
        <v>20700</v>
      </c>
      <c r="H72" s="159">
        <f t="shared" si="13"/>
        <v>205458</v>
      </c>
    </row>
    <row r="73" spans="1:8" s="130" customFormat="1" ht="11.45" customHeight="1" x14ac:dyDescent="0.2">
      <c r="A73" s="146"/>
      <c r="B73" s="151"/>
      <c r="C73" s="168">
        <v>4800</v>
      </c>
      <c r="D73" s="302" t="s">
        <v>267</v>
      </c>
      <c r="E73" s="155">
        <v>987956</v>
      </c>
      <c r="F73" s="155"/>
      <c r="G73" s="155">
        <v>388</v>
      </c>
      <c r="H73" s="159">
        <f t="shared" si="13"/>
        <v>987568</v>
      </c>
    </row>
    <row r="74" spans="1:8" s="130" customFormat="1" ht="12" customHeight="1" x14ac:dyDescent="0.2">
      <c r="A74" s="146"/>
      <c r="B74" s="151">
        <v>80107</v>
      </c>
      <c r="C74" s="141"/>
      <c r="D74" s="176" t="s">
        <v>268</v>
      </c>
      <c r="E74" s="153">
        <v>5444583</v>
      </c>
      <c r="F74" s="153">
        <f>SUM(F75)</f>
        <v>1407</v>
      </c>
      <c r="G74" s="153">
        <f>SUM(G75)</f>
        <v>0</v>
      </c>
      <c r="H74" s="152">
        <f>SUM(E74+F74-G74)</f>
        <v>5445990</v>
      </c>
    </row>
    <row r="75" spans="1:8" s="130" customFormat="1" ht="12" customHeight="1" x14ac:dyDescent="0.2">
      <c r="A75" s="146"/>
      <c r="B75" s="151"/>
      <c r="C75" s="141"/>
      <c r="D75" s="423" t="s">
        <v>21</v>
      </c>
      <c r="E75" s="186">
        <v>5444583</v>
      </c>
      <c r="F75" s="186">
        <f>SUM(F76:F76)</f>
        <v>1407</v>
      </c>
      <c r="G75" s="186">
        <f>SUM(G76:G76)</f>
        <v>0</v>
      </c>
      <c r="H75" s="173">
        <f>SUM(E75+F75-G75)</f>
        <v>5445990</v>
      </c>
    </row>
    <row r="76" spans="1:8" s="130" customFormat="1" ht="12" customHeight="1" x14ac:dyDescent="0.2">
      <c r="A76" s="146"/>
      <c r="B76" s="151"/>
      <c r="C76" s="168">
        <v>4800</v>
      </c>
      <c r="D76" s="302" t="s">
        <v>267</v>
      </c>
      <c r="E76" s="156">
        <v>362789</v>
      </c>
      <c r="F76" s="156">
        <v>1407</v>
      </c>
      <c r="G76" s="156"/>
      <c r="H76" s="159">
        <f t="shared" ref="H76" si="14">SUM(E76+F76-G76)</f>
        <v>364196</v>
      </c>
    </row>
    <row r="77" spans="1:8" s="130" customFormat="1" ht="12" customHeight="1" x14ac:dyDescent="0.2">
      <c r="A77" s="146"/>
      <c r="B77" s="151">
        <v>80115</v>
      </c>
      <c r="C77" s="141"/>
      <c r="D77" s="160" t="s">
        <v>44</v>
      </c>
      <c r="E77" s="152">
        <v>41424287</v>
      </c>
      <c r="F77" s="153">
        <f>SUM(F78)</f>
        <v>500</v>
      </c>
      <c r="G77" s="153">
        <f>SUM(G78)</f>
        <v>110500</v>
      </c>
      <c r="H77" s="152">
        <f>SUM(E77+F77-G77)</f>
        <v>41314287</v>
      </c>
    </row>
    <row r="78" spans="1:8" s="130" customFormat="1" ht="12" customHeight="1" x14ac:dyDescent="0.2">
      <c r="A78" s="146"/>
      <c r="B78" s="147"/>
      <c r="C78" s="141"/>
      <c r="D78" s="423" t="s">
        <v>21</v>
      </c>
      <c r="E78" s="186">
        <v>36519107</v>
      </c>
      <c r="F78" s="186">
        <f>SUM(F79:F82)</f>
        <v>500</v>
      </c>
      <c r="G78" s="186">
        <f>SUM(G79:G82)</f>
        <v>110500</v>
      </c>
      <c r="H78" s="186">
        <f t="shared" ref="H78:H82" si="15">SUM(E78+F78-G78)</f>
        <v>36409107</v>
      </c>
    </row>
    <row r="79" spans="1:8" s="130" customFormat="1" ht="21" customHeight="1" x14ac:dyDescent="0.2">
      <c r="A79" s="146"/>
      <c r="B79" s="140"/>
      <c r="C79" s="303">
        <v>4140</v>
      </c>
      <c r="D79" s="304" t="s">
        <v>269</v>
      </c>
      <c r="E79" s="159">
        <v>20850</v>
      </c>
      <c r="F79" s="159"/>
      <c r="G79" s="158">
        <v>500</v>
      </c>
      <c r="H79" s="158">
        <f t="shared" si="15"/>
        <v>20350</v>
      </c>
    </row>
    <row r="80" spans="1:8" s="130" customFormat="1" ht="21" customHeight="1" x14ac:dyDescent="0.2">
      <c r="A80" s="146"/>
      <c r="B80" s="140"/>
      <c r="C80" s="305">
        <v>4390</v>
      </c>
      <c r="D80" s="306" t="s">
        <v>270</v>
      </c>
      <c r="E80" s="159">
        <v>4210</v>
      </c>
      <c r="F80" s="159">
        <v>300</v>
      </c>
      <c r="G80" s="158"/>
      <c r="H80" s="158">
        <f t="shared" si="15"/>
        <v>4510</v>
      </c>
    </row>
    <row r="81" spans="1:8" s="130" customFormat="1" ht="12" customHeight="1" x14ac:dyDescent="0.2">
      <c r="A81" s="146"/>
      <c r="B81" s="140"/>
      <c r="C81" s="166">
        <v>4430</v>
      </c>
      <c r="D81" s="154" t="s">
        <v>40</v>
      </c>
      <c r="E81" s="159">
        <v>22338</v>
      </c>
      <c r="F81" s="159">
        <v>200</v>
      </c>
      <c r="G81" s="158"/>
      <c r="H81" s="158">
        <f t="shared" si="15"/>
        <v>22538</v>
      </c>
    </row>
    <row r="82" spans="1:8" s="130" customFormat="1" ht="12" customHeight="1" x14ac:dyDescent="0.2">
      <c r="A82" s="146"/>
      <c r="B82" s="147"/>
      <c r="C82" s="168">
        <v>4800</v>
      </c>
      <c r="D82" s="302" t="s">
        <v>267</v>
      </c>
      <c r="E82" s="159">
        <v>2050493</v>
      </c>
      <c r="F82" s="159"/>
      <c r="G82" s="159">
        <v>110000</v>
      </c>
      <c r="H82" s="158">
        <f t="shared" si="15"/>
        <v>1940493</v>
      </c>
    </row>
    <row r="83" spans="1:8" s="130" customFormat="1" ht="12" customHeight="1" x14ac:dyDescent="0.2">
      <c r="A83" s="146"/>
      <c r="B83" s="151">
        <v>80120</v>
      </c>
      <c r="C83" s="141"/>
      <c r="D83" s="160" t="s">
        <v>166</v>
      </c>
      <c r="E83" s="152">
        <v>27933402</v>
      </c>
      <c r="F83" s="153">
        <f>SUM(F84)</f>
        <v>0</v>
      </c>
      <c r="G83" s="153">
        <f>SUM(G84)</f>
        <v>1064</v>
      </c>
      <c r="H83" s="152">
        <f>SUM(E83+F83-G83)</f>
        <v>27932338</v>
      </c>
    </row>
    <row r="84" spans="1:8" s="130" customFormat="1" ht="12" customHeight="1" x14ac:dyDescent="0.2">
      <c r="A84" s="146"/>
      <c r="B84" s="151"/>
      <c r="C84" s="141"/>
      <c r="D84" s="423" t="s">
        <v>21</v>
      </c>
      <c r="E84" s="186">
        <v>20763813</v>
      </c>
      <c r="F84" s="186">
        <f>SUM(F85:F85)</f>
        <v>0</v>
      </c>
      <c r="G84" s="186">
        <f>SUM(G85:G85)</f>
        <v>1064</v>
      </c>
      <c r="H84" s="173">
        <f>SUM(E84+F84-G84)</f>
        <v>20762749</v>
      </c>
    </row>
    <row r="85" spans="1:8" s="130" customFormat="1" ht="12" customHeight="1" x14ac:dyDescent="0.2">
      <c r="A85" s="146"/>
      <c r="B85" s="151"/>
      <c r="C85" s="168">
        <v>4800</v>
      </c>
      <c r="D85" s="302" t="s">
        <v>267</v>
      </c>
      <c r="E85" s="159">
        <v>1143196</v>
      </c>
      <c r="F85" s="158"/>
      <c r="G85" s="158">
        <v>1064</v>
      </c>
      <c r="H85" s="158">
        <f t="shared" ref="H85" si="16">SUM(E85+F85-G85)</f>
        <v>1142132</v>
      </c>
    </row>
    <row r="86" spans="1:8" s="130" customFormat="1" ht="12" customHeight="1" x14ac:dyDescent="0.2">
      <c r="A86" s="146"/>
      <c r="B86" s="151">
        <v>80134</v>
      </c>
      <c r="C86" s="141"/>
      <c r="D86" s="164" t="s">
        <v>63</v>
      </c>
      <c r="E86" s="152">
        <v>9067502</v>
      </c>
      <c r="F86" s="153">
        <f>SUM(F87)</f>
        <v>0</v>
      </c>
      <c r="G86" s="153">
        <f>SUM(G87)</f>
        <v>20000</v>
      </c>
      <c r="H86" s="152">
        <f>SUM(E86+F86-G86)</f>
        <v>9047502</v>
      </c>
    </row>
    <row r="87" spans="1:8" s="130" customFormat="1" ht="12" customHeight="1" x14ac:dyDescent="0.2">
      <c r="A87" s="146"/>
      <c r="B87" s="147"/>
      <c r="C87" s="141"/>
      <c r="D87" s="423" t="s">
        <v>21</v>
      </c>
      <c r="E87" s="186">
        <v>8767502</v>
      </c>
      <c r="F87" s="186">
        <f>SUM(F88:F88)</f>
        <v>0</v>
      </c>
      <c r="G87" s="186">
        <f>SUM(G88:G88)</f>
        <v>20000</v>
      </c>
      <c r="H87" s="186">
        <f t="shared" ref="H87:H88" si="17">SUM(E87+F87-G87)</f>
        <v>8747502</v>
      </c>
    </row>
    <row r="88" spans="1:8" s="130" customFormat="1" ht="12" customHeight="1" x14ac:dyDescent="0.2">
      <c r="A88" s="146"/>
      <c r="B88" s="147"/>
      <c r="C88" s="166">
        <v>4710</v>
      </c>
      <c r="D88" s="165" t="s">
        <v>216</v>
      </c>
      <c r="E88" s="156">
        <v>104407</v>
      </c>
      <c r="F88" s="156"/>
      <c r="G88" s="156">
        <v>20000</v>
      </c>
      <c r="H88" s="155">
        <f t="shared" si="17"/>
        <v>84407</v>
      </c>
    </row>
    <row r="89" spans="1:8" s="130" customFormat="1" ht="12" customHeight="1" x14ac:dyDescent="0.2">
      <c r="A89" s="146"/>
      <c r="B89" s="168">
        <v>80148</v>
      </c>
      <c r="C89" s="175"/>
      <c r="D89" s="176" t="s">
        <v>36</v>
      </c>
      <c r="E89" s="171">
        <v>3173458</v>
      </c>
      <c r="F89" s="153">
        <f>SUM(F90)</f>
        <v>316</v>
      </c>
      <c r="G89" s="153">
        <f>SUM(G90)</f>
        <v>316</v>
      </c>
      <c r="H89" s="152">
        <f>SUM(E89+F89-G89)</f>
        <v>3173458</v>
      </c>
    </row>
    <row r="90" spans="1:8" s="130" customFormat="1" ht="12" customHeight="1" x14ac:dyDescent="0.2">
      <c r="A90" s="146"/>
      <c r="B90" s="147"/>
      <c r="C90" s="141"/>
      <c r="D90" s="423" t="s">
        <v>21</v>
      </c>
      <c r="E90" s="186">
        <v>3173458</v>
      </c>
      <c r="F90" s="186">
        <f>SUM(F91:F92)</f>
        <v>316</v>
      </c>
      <c r="G90" s="186">
        <f>SUM(G91:G92)</f>
        <v>316</v>
      </c>
      <c r="H90" s="186">
        <f t="shared" ref="H90:H92" si="18">SUM(E90+F90-G90)</f>
        <v>3173458</v>
      </c>
    </row>
    <row r="91" spans="1:8" s="130" customFormat="1" ht="12" customHeight="1" x14ac:dyDescent="0.2">
      <c r="A91" s="146"/>
      <c r="B91" s="147"/>
      <c r="C91" s="166">
        <v>4040</v>
      </c>
      <c r="D91" s="154" t="s">
        <v>258</v>
      </c>
      <c r="E91" s="159">
        <v>191434</v>
      </c>
      <c r="F91" s="158">
        <v>316</v>
      </c>
      <c r="G91" s="158"/>
      <c r="H91" s="158">
        <f t="shared" si="18"/>
        <v>191750</v>
      </c>
    </row>
    <row r="92" spans="1:8" s="130" customFormat="1" ht="12" customHeight="1" x14ac:dyDescent="0.2">
      <c r="A92" s="146"/>
      <c r="B92" s="151"/>
      <c r="C92" s="166">
        <v>4710</v>
      </c>
      <c r="D92" s="165" t="s">
        <v>216</v>
      </c>
      <c r="E92" s="159">
        <v>22668</v>
      </c>
      <c r="F92" s="156"/>
      <c r="G92" s="156">
        <v>316</v>
      </c>
      <c r="H92" s="155">
        <f t="shared" si="18"/>
        <v>22352</v>
      </c>
    </row>
    <row r="93" spans="1:8" s="130" customFormat="1" ht="12" customHeight="1" x14ac:dyDescent="0.2">
      <c r="A93" s="146"/>
      <c r="B93" s="151">
        <v>80150</v>
      </c>
      <c r="C93" s="12"/>
      <c r="D93" s="165" t="s">
        <v>45</v>
      </c>
      <c r="E93" s="158"/>
      <c r="F93" s="158"/>
      <c r="G93" s="158"/>
      <c r="H93" s="158"/>
    </row>
    <row r="94" spans="1:8" s="130" customFormat="1" ht="12" customHeight="1" x14ac:dyDescent="0.2">
      <c r="A94" s="146"/>
      <c r="B94" s="151"/>
      <c r="C94" s="12"/>
      <c r="D94" s="165" t="s">
        <v>46</v>
      </c>
      <c r="E94" s="158"/>
      <c r="F94" s="158"/>
      <c r="G94" s="158"/>
      <c r="H94" s="158"/>
    </row>
    <row r="95" spans="1:8" s="130" customFormat="1" ht="12" customHeight="1" x14ac:dyDescent="0.2">
      <c r="A95" s="146"/>
      <c r="B95" s="151"/>
      <c r="C95" s="141"/>
      <c r="D95" s="160" t="s">
        <v>271</v>
      </c>
      <c r="E95" s="152">
        <v>8905428</v>
      </c>
      <c r="F95" s="153">
        <f>SUM(F96)</f>
        <v>16583</v>
      </c>
      <c r="G95" s="153">
        <f>SUM(G96)</f>
        <v>0</v>
      </c>
      <c r="H95" s="152">
        <f>SUM(E95+F95-G95)</f>
        <v>8922011</v>
      </c>
    </row>
    <row r="96" spans="1:8" s="130" customFormat="1" ht="12" customHeight="1" x14ac:dyDescent="0.2">
      <c r="A96" s="146"/>
      <c r="B96" s="147"/>
      <c r="C96" s="141"/>
      <c r="D96" s="423" t="s">
        <v>21</v>
      </c>
      <c r="E96" s="186">
        <v>8740129</v>
      </c>
      <c r="F96" s="186">
        <f>SUM(F97:F97)</f>
        <v>16583</v>
      </c>
      <c r="G96" s="186">
        <f>SUM(G97:G97)</f>
        <v>0</v>
      </c>
      <c r="H96" s="186">
        <f t="shared" ref="H96:H97" si="19">SUM(E96+F96-G96)</f>
        <v>8756712</v>
      </c>
    </row>
    <row r="97" spans="1:8" s="130" customFormat="1" ht="12" customHeight="1" x14ac:dyDescent="0.2">
      <c r="A97" s="146"/>
      <c r="B97" s="147"/>
      <c r="C97" s="168">
        <v>4800</v>
      </c>
      <c r="D97" s="302" t="s">
        <v>267</v>
      </c>
      <c r="E97" s="159">
        <v>505971</v>
      </c>
      <c r="F97" s="159">
        <v>16583</v>
      </c>
      <c r="G97" s="158"/>
      <c r="H97" s="158">
        <f t="shared" si="19"/>
        <v>522554</v>
      </c>
    </row>
    <row r="98" spans="1:8" s="130" customFormat="1" ht="12" customHeight="1" x14ac:dyDescent="0.2">
      <c r="A98" s="146"/>
      <c r="B98" s="151">
        <v>80152</v>
      </c>
      <c r="C98" s="12"/>
      <c r="D98" s="165" t="s">
        <v>45</v>
      </c>
      <c r="E98" s="159"/>
      <c r="F98" s="159"/>
      <c r="G98" s="158"/>
      <c r="H98" s="158"/>
    </row>
    <row r="99" spans="1:8" s="130" customFormat="1" ht="12" customHeight="1" x14ac:dyDescent="0.2">
      <c r="A99" s="146"/>
      <c r="B99" s="151"/>
      <c r="C99" s="12"/>
      <c r="D99" s="165" t="s">
        <v>46</v>
      </c>
      <c r="E99" s="159"/>
      <c r="F99" s="159"/>
      <c r="G99" s="158"/>
      <c r="H99" s="158"/>
    </row>
    <row r="100" spans="1:8" s="130" customFormat="1" ht="12" customHeight="1" x14ac:dyDescent="0.2">
      <c r="A100" s="146"/>
      <c r="B100" s="151"/>
      <c r="C100" s="12"/>
      <c r="D100" s="165" t="s">
        <v>47</v>
      </c>
      <c r="E100" s="159"/>
      <c r="F100" s="159"/>
      <c r="G100" s="158"/>
      <c r="H100" s="158"/>
    </row>
    <row r="101" spans="1:8" s="130" customFormat="1" ht="12" customHeight="1" x14ac:dyDescent="0.2">
      <c r="A101" s="146"/>
      <c r="B101" s="151"/>
      <c r="C101" s="12"/>
      <c r="D101" s="177" t="s">
        <v>48</v>
      </c>
      <c r="E101" s="159"/>
      <c r="F101" s="159"/>
      <c r="G101" s="158"/>
      <c r="H101" s="158"/>
    </row>
    <row r="102" spans="1:8" s="130" customFormat="1" ht="12" customHeight="1" x14ac:dyDescent="0.2">
      <c r="A102" s="146"/>
      <c r="B102" s="151"/>
      <c r="C102" s="12"/>
      <c r="D102" s="177" t="s">
        <v>49</v>
      </c>
      <c r="E102" s="159"/>
      <c r="F102" s="159"/>
      <c r="G102" s="158"/>
      <c r="H102" s="158"/>
    </row>
    <row r="103" spans="1:8" s="130" customFormat="1" ht="12" customHeight="1" x14ac:dyDescent="0.2">
      <c r="A103" s="146"/>
      <c r="B103" s="151"/>
      <c r="C103" s="12"/>
      <c r="D103" s="165" t="s">
        <v>50</v>
      </c>
      <c r="E103" s="159"/>
      <c r="F103" s="159"/>
      <c r="G103" s="158"/>
      <c r="H103" s="158"/>
    </row>
    <row r="104" spans="1:8" s="130" customFormat="1" ht="12" customHeight="1" x14ac:dyDescent="0.2">
      <c r="A104" s="146"/>
      <c r="B104" s="151"/>
      <c r="C104" s="12"/>
      <c r="D104" s="177" t="s">
        <v>51</v>
      </c>
      <c r="E104" s="159"/>
      <c r="F104" s="159"/>
      <c r="G104" s="158"/>
      <c r="H104" s="158"/>
    </row>
    <row r="105" spans="1:8" s="130" customFormat="1" ht="12" customHeight="1" x14ac:dyDescent="0.2">
      <c r="A105" s="146"/>
      <c r="B105" s="151"/>
      <c r="C105" s="141"/>
      <c r="D105" s="176" t="s">
        <v>52</v>
      </c>
      <c r="E105" s="152">
        <v>3029944</v>
      </c>
      <c r="F105" s="153">
        <f>SUM(F106)</f>
        <v>111064</v>
      </c>
      <c r="G105" s="153">
        <f>SUM(G106)</f>
        <v>0</v>
      </c>
      <c r="H105" s="152">
        <f>SUM(E105+F105-G105)</f>
        <v>3141008</v>
      </c>
    </row>
    <row r="106" spans="1:8" s="130" customFormat="1" ht="12" customHeight="1" x14ac:dyDescent="0.2">
      <c r="A106" s="146"/>
      <c r="B106" s="147"/>
      <c r="C106" s="141"/>
      <c r="D106" s="423" t="s">
        <v>21</v>
      </c>
      <c r="E106" s="186">
        <v>2616109</v>
      </c>
      <c r="F106" s="186">
        <f>SUM(F107:F107)</f>
        <v>111064</v>
      </c>
      <c r="G106" s="186">
        <f>SUM(G107:G107)</f>
        <v>0</v>
      </c>
      <c r="H106" s="186">
        <f t="shared" ref="H106:H107" si="20">SUM(E106+F106-G106)</f>
        <v>2727173</v>
      </c>
    </row>
    <row r="107" spans="1:8" s="130" customFormat="1" ht="12" customHeight="1" x14ac:dyDescent="0.2">
      <c r="A107" s="161"/>
      <c r="B107" s="162"/>
      <c r="C107" s="307">
        <v>4800</v>
      </c>
      <c r="D107" s="308" t="s">
        <v>267</v>
      </c>
      <c r="E107" s="152">
        <v>48143</v>
      </c>
      <c r="F107" s="152">
        <v>111064</v>
      </c>
      <c r="G107" s="153"/>
      <c r="H107" s="153">
        <f t="shared" si="20"/>
        <v>159207</v>
      </c>
    </row>
    <row r="108" spans="1:8" s="130" customFormat="1" ht="12" customHeight="1" x14ac:dyDescent="0.2">
      <c r="A108" s="146"/>
      <c r="B108" s="151">
        <v>80195</v>
      </c>
      <c r="C108" s="141"/>
      <c r="D108" s="160" t="s">
        <v>25</v>
      </c>
      <c r="E108" s="152">
        <v>25608624.600000001</v>
      </c>
      <c r="F108" s="153">
        <f>SUM(F109,F113,F115,F118,F123)</f>
        <v>205932</v>
      </c>
      <c r="G108" s="153">
        <f>SUM(G109,G113,G115,G118,G123)</f>
        <v>55932</v>
      </c>
      <c r="H108" s="152">
        <f>SUM(E108+F108-G108)</f>
        <v>25758624.600000001</v>
      </c>
    </row>
    <row r="109" spans="1:8" s="130" customFormat="1" ht="24" customHeight="1" x14ac:dyDescent="0.2">
      <c r="A109" s="146"/>
      <c r="B109" s="151"/>
      <c r="C109" s="141"/>
      <c r="D109" s="421" t="s">
        <v>272</v>
      </c>
      <c r="E109" s="173">
        <v>110281.70000000001</v>
      </c>
      <c r="F109" s="417">
        <f>SUM(F110:F112)</f>
        <v>11000</v>
      </c>
      <c r="G109" s="417">
        <f>SUM(G110:G112)</f>
        <v>11000</v>
      </c>
      <c r="H109" s="186">
        <f t="shared" ref="H109:H136" si="21">SUM(E109+F109-G109)</f>
        <v>110281.70000000001</v>
      </c>
    </row>
    <row r="110" spans="1:8" s="130" customFormat="1" ht="12" customHeight="1" x14ac:dyDescent="0.2">
      <c r="A110" s="146"/>
      <c r="B110" s="151"/>
      <c r="C110" s="166">
        <v>4211</v>
      </c>
      <c r="D110" s="154" t="s">
        <v>13</v>
      </c>
      <c r="E110" s="156">
        <v>49890.45</v>
      </c>
      <c r="F110" s="155"/>
      <c r="G110" s="155">
        <v>11000</v>
      </c>
      <c r="H110" s="158">
        <f t="shared" si="21"/>
        <v>38890.449999999997</v>
      </c>
    </row>
    <row r="111" spans="1:8" s="130" customFormat="1" ht="12" customHeight="1" x14ac:dyDescent="0.2">
      <c r="A111" s="146"/>
      <c r="B111" s="151"/>
      <c r="C111" s="151">
        <v>4301</v>
      </c>
      <c r="D111" s="154" t="s">
        <v>14</v>
      </c>
      <c r="E111" s="156">
        <v>4527.1000000000004</v>
      </c>
      <c r="F111" s="155">
        <v>7400</v>
      </c>
      <c r="G111" s="155"/>
      <c r="H111" s="158">
        <f t="shared" si="21"/>
        <v>11927.1</v>
      </c>
    </row>
    <row r="112" spans="1:8" s="130" customFormat="1" ht="12" customHeight="1" x14ac:dyDescent="0.2">
      <c r="A112" s="146"/>
      <c r="B112" s="151"/>
      <c r="C112" s="166">
        <v>4421</v>
      </c>
      <c r="D112" s="165" t="s">
        <v>217</v>
      </c>
      <c r="E112" s="156">
        <v>55864.15</v>
      </c>
      <c r="F112" s="155">
        <v>3600</v>
      </c>
      <c r="G112" s="155"/>
      <c r="H112" s="158">
        <f t="shared" si="21"/>
        <v>59464.15</v>
      </c>
    </row>
    <row r="113" spans="1:8" s="130" customFormat="1" ht="30.75" customHeight="1" x14ac:dyDescent="0.2">
      <c r="A113" s="146"/>
      <c r="B113" s="151"/>
      <c r="C113" s="12"/>
      <c r="D113" s="416" t="s">
        <v>273</v>
      </c>
      <c r="E113" s="173">
        <v>0</v>
      </c>
      <c r="F113" s="417">
        <f>SUM(F114:F114)</f>
        <v>150000</v>
      </c>
      <c r="G113" s="417">
        <f>SUM(G114:G114)</f>
        <v>0</v>
      </c>
      <c r="H113" s="173">
        <f t="shared" si="21"/>
        <v>150000</v>
      </c>
    </row>
    <row r="114" spans="1:8" s="130" customFormat="1" ht="12" customHeight="1" x14ac:dyDescent="0.2">
      <c r="A114" s="146"/>
      <c r="B114" s="151"/>
      <c r="C114" s="299" t="s">
        <v>274</v>
      </c>
      <c r="D114" s="154" t="s">
        <v>22</v>
      </c>
      <c r="E114" s="159">
        <v>0</v>
      </c>
      <c r="F114" s="159">
        <v>150000</v>
      </c>
      <c r="G114" s="158"/>
      <c r="H114" s="159">
        <f t="shared" si="21"/>
        <v>150000</v>
      </c>
    </row>
    <row r="115" spans="1:8" s="130" customFormat="1" ht="35.25" customHeight="1" x14ac:dyDescent="0.2">
      <c r="A115" s="146"/>
      <c r="B115" s="151"/>
      <c r="C115" s="172"/>
      <c r="D115" s="425" t="s">
        <v>275</v>
      </c>
      <c r="E115" s="186">
        <v>855446</v>
      </c>
      <c r="F115" s="186">
        <f>SUM(F116:F117)</f>
        <v>29400</v>
      </c>
      <c r="G115" s="186">
        <f>SUM(G116:G117)</f>
        <v>31962</v>
      </c>
      <c r="H115" s="186">
        <f t="shared" si="21"/>
        <v>852884</v>
      </c>
    </row>
    <row r="116" spans="1:8" s="130" customFormat="1" ht="33" customHeight="1" x14ac:dyDescent="0.2">
      <c r="A116" s="146"/>
      <c r="B116" s="151"/>
      <c r="C116" s="309" t="s">
        <v>276</v>
      </c>
      <c r="D116" s="304" t="s">
        <v>277</v>
      </c>
      <c r="E116" s="156">
        <v>533646</v>
      </c>
      <c r="F116" s="156"/>
      <c r="G116" s="156">
        <v>31962</v>
      </c>
      <c r="H116" s="155">
        <f t="shared" si="21"/>
        <v>501684</v>
      </c>
    </row>
    <row r="117" spans="1:8" s="130" customFormat="1" ht="12" customHeight="1" x14ac:dyDescent="0.2">
      <c r="A117" s="146"/>
      <c r="B117" s="151"/>
      <c r="C117" s="166">
        <v>4307</v>
      </c>
      <c r="D117" s="154" t="s">
        <v>14</v>
      </c>
      <c r="E117" s="156">
        <v>0</v>
      </c>
      <c r="F117" s="156">
        <v>29400</v>
      </c>
      <c r="G117" s="156"/>
      <c r="H117" s="155">
        <f t="shared" si="21"/>
        <v>29400</v>
      </c>
    </row>
    <row r="118" spans="1:8" s="130" customFormat="1" ht="34.5" customHeight="1" x14ac:dyDescent="0.2">
      <c r="A118" s="146"/>
      <c r="B118" s="151"/>
      <c r="C118" s="172"/>
      <c r="D118" s="425" t="s">
        <v>278</v>
      </c>
      <c r="E118" s="186">
        <v>0</v>
      </c>
      <c r="F118" s="186">
        <f>SUM(F119:F122)</f>
        <v>2562</v>
      </c>
      <c r="G118" s="186">
        <f>SUM(G119:G122)</f>
        <v>0</v>
      </c>
      <c r="H118" s="186">
        <f t="shared" si="21"/>
        <v>2562</v>
      </c>
    </row>
    <row r="119" spans="1:8" s="130" customFormat="1" ht="12" customHeight="1" x14ac:dyDescent="0.2">
      <c r="A119" s="146"/>
      <c r="B119" s="151"/>
      <c r="C119" s="166">
        <v>4117</v>
      </c>
      <c r="D119" s="154" t="s">
        <v>70</v>
      </c>
      <c r="E119" s="156">
        <v>0</v>
      </c>
      <c r="F119" s="156">
        <v>400</v>
      </c>
      <c r="G119" s="156"/>
      <c r="H119" s="155">
        <f t="shared" si="21"/>
        <v>400</v>
      </c>
    </row>
    <row r="120" spans="1:8" s="130" customFormat="1" ht="12" customHeight="1" x14ac:dyDescent="0.2">
      <c r="A120" s="146"/>
      <c r="B120" s="151"/>
      <c r="C120" s="166">
        <v>4127</v>
      </c>
      <c r="D120" s="154" t="s">
        <v>66</v>
      </c>
      <c r="E120" s="156">
        <v>0</v>
      </c>
      <c r="F120" s="156">
        <v>52</v>
      </c>
      <c r="G120" s="156"/>
      <c r="H120" s="155">
        <f t="shared" si="21"/>
        <v>52</v>
      </c>
    </row>
    <row r="121" spans="1:8" s="130" customFormat="1" ht="12" customHeight="1" x14ac:dyDescent="0.2">
      <c r="A121" s="146"/>
      <c r="B121" s="151"/>
      <c r="C121" s="166">
        <v>4717</v>
      </c>
      <c r="D121" s="165" t="s">
        <v>216</v>
      </c>
      <c r="E121" s="156">
        <v>0</v>
      </c>
      <c r="F121" s="156">
        <v>10</v>
      </c>
      <c r="G121" s="156"/>
      <c r="H121" s="155">
        <f t="shared" si="21"/>
        <v>10</v>
      </c>
    </row>
    <row r="122" spans="1:8" s="130" customFormat="1" ht="12" customHeight="1" x14ac:dyDescent="0.2">
      <c r="A122" s="146"/>
      <c r="B122" s="151"/>
      <c r="C122" s="168">
        <v>4797</v>
      </c>
      <c r="D122" s="302" t="s">
        <v>279</v>
      </c>
      <c r="E122" s="156">
        <v>0</v>
      </c>
      <c r="F122" s="156">
        <v>2100</v>
      </c>
      <c r="G122" s="156"/>
      <c r="H122" s="155">
        <f t="shared" si="21"/>
        <v>2100</v>
      </c>
    </row>
    <row r="123" spans="1:8" s="130" customFormat="1" ht="12" customHeight="1" x14ac:dyDescent="0.2">
      <c r="A123" s="146"/>
      <c r="B123" s="151"/>
      <c r="C123" s="12"/>
      <c r="D123" s="420" t="s">
        <v>280</v>
      </c>
      <c r="E123" s="173">
        <v>2969346</v>
      </c>
      <c r="F123" s="417">
        <f>SUM(F124:F128)</f>
        <v>12970</v>
      </c>
      <c r="G123" s="417">
        <f>SUM(G124:G128)</f>
        <v>12970</v>
      </c>
      <c r="H123" s="186">
        <f t="shared" si="21"/>
        <v>2969346</v>
      </c>
    </row>
    <row r="124" spans="1:8" s="130" customFormat="1" ht="12" customHeight="1" x14ac:dyDescent="0.2">
      <c r="A124" s="146"/>
      <c r="B124" s="151"/>
      <c r="C124" s="166">
        <v>4047</v>
      </c>
      <c r="D124" s="154" t="s">
        <v>258</v>
      </c>
      <c r="E124" s="156">
        <v>0</v>
      </c>
      <c r="F124" s="155">
        <v>10650</v>
      </c>
      <c r="G124" s="155"/>
      <c r="H124" s="158">
        <f t="shared" si="21"/>
        <v>10650</v>
      </c>
    </row>
    <row r="125" spans="1:8" s="130" customFormat="1" ht="12" customHeight="1" x14ac:dyDescent="0.2">
      <c r="A125" s="146"/>
      <c r="B125" s="151"/>
      <c r="C125" s="166">
        <v>4117</v>
      </c>
      <c r="D125" s="154" t="s">
        <v>70</v>
      </c>
      <c r="E125" s="156">
        <v>20938</v>
      </c>
      <c r="F125" s="155">
        <v>1850</v>
      </c>
      <c r="G125" s="155"/>
      <c r="H125" s="158">
        <f t="shared" si="21"/>
        <v>22788</v>
      </c>
    </row>
    <row r="126" spans="1:8" s="130" customFormat="1" ht="12" customHeight="1" x14ac:dyDescent="0.2">
      <c r="A126" s="146"/>
      <c r="B126" s="151"/>
      <c r="C126" s="166">
        <v>4127</v>
      </c>
      <c r="D126" s="154" t="s">
        <v>66</v>
      </c>
      <c r="E126" s="156">
        <v>2984</v>
      </c>
      <c r="F126" s="155">
        <v>270</v>
      </c>
      <c r="G126" s="155"/>
      <c r="H126" s="158">
        <f t="shared" si="21"/>
        <v>3254</v>
      </c>
    </row>
    <row r="127" spans="1:8" s="130" customFormat="1" ht="12" customHeight="1" x14ac:dyDescent="0.2">
      <c r="A127" s="146"/>
      <c r="B127" s="151"/>
      <c r="C127" s="151">
        <v>4307</v>
      </c>
      <c r="D127" s="154" t="s">
        <v>14</v>
      </c>
      <c r="E127" s="156">
        <v>140250</v>
      </c>
      <c r="F127" s="155"/>
      <c r="G127" s="155">
        <v>12970</v>
      </c>
      <c r="H127" s="158">
        <f t="shared" si="21"/>
        <v>127280</v>
      </c>
    </row>
    <row r="128" spans="1:8" s="130" customFormat="1" ht="12" customHeight="1" x14ac:dyDescent="0.2">
      <c r="A128" s="146"/>
      <c r="B128" s="151"/>
      <c r="C128" s="166">
        <v>4717</v>
      </c>
      <c r="D128" s="165" t="s">
        <v>216</v>
      </c>
      <c r="E128" s="156">
        <v>249</v>
      </c>
      <c r="F128" s="155">
        <v>200</v>
      </c>
      <c r="G128" s="155"/>
      <c r="H128" s="158">
        <f t="shared" si="21"/>
        <v>449</v>
      </c>
    </row>
    <row r="129" spans="1:8" s="130" customFormat="1" ht="12" customHeight="1" thickBot="1" x14ac:dyDescent="0.25">
      <c r="A129" s="148" t="s">
        <v>38</v>
      </c>
      <c r="B129" s="147"/>
      <c r="C129" s="148"/>
      <c r="D129" s="149" t="s">
        <v>39</v>
      </c>
      <c r="E129" s="145">
        <v>63634077.07</v>
      </c>
      <c r="F129" s="150">
        <f>SUM(F130)</f>
        <v>5711</v>
      </c>
      <c r="G129" s="150">
        <f>SUM(G130)</f>
        <v>5711</v>
      </c>
      <c r="H129" s="145">
        <f t="shared" si="21"/>
        <v>63634077.07</v>
      </c>
    </row>
    <row r="130" spans="1:8" s="130" customFormat="1" ht="12" customHeight="1" thickTop="1" x14ac:dyDescent="0.2">
      <c r="A130" s="148"/>
      <c r="B130" s="151">
        <v>85202</v>
      </c>
      <c r="C130" s="141"/>
      <c r="D130" s="164" t="s">
        <v>59</v>
      </c>
      <c r="E130" s="171">
        <v>15296201.26</v>
      </c>
      <c r="F130" s="153">
        <f>SUM(F131,F134)</f>
        <v>5711</v>
      </c>
      <c r="G130" s="153">
        <f>SUM(G131,G134)</f>
        <v>5711</v>
      </c>
      <c r="H130" s="152">
        <f t="shared" si="21"/>
        <v>15296201.26</v>
      </c>
    </row>
    <row r="131" spans="1:8" s="130" customFormat="1" ht="12" customHeight="1" x14ac:dyDescent="0.2">
      <c r="A131" s="148"/>
      <c r="B131" s="151"/>
      <c r="C131" s="141"/>
      <c r="D131" s="423" t="s">
        <v>62</v>
      </c>
      <c r="E131" s="173">
        <v>3221652</v>
      </c>
      <c r="F131" s="422">
        <f>SUM(F132:F133)</f>
        <v>0</v>
      </c>
      <c r="G131" s="422">
        <f>SUM(G132:G133)</f>
        <v>5711</v>
      </c>
      <c r="H131" s="186">
        <f t="shared" si="21"/>
        <v>3215941</v>
      </c>
    </row>
    <row r="132" spans="1:8" s="130" customFormat="1" ht="12" customHeight="1" x14ac:dyDescent="0.2">
      <c r="A132" s="148"/>
      <c r="B132" s="151"/>
      <c r="C132" s="12" t="s">
        <v>32</v>
      </c>
      <c r="D132" s="165" t="s">
        <v>13</v>
      </c>
      <c r="E132" s="155">
        <v>132900</v>
      </c>
      <c r="F132" s="156"/>
      <c r="G132" s="156">
        <v>922</v>
      </c>
      <c r="H132" s="158">
        <f t="shared" si="21"/>
        <v>131978</v>
      </c>
    </row>
    <row r="133" spans="1:8" s="130" customFormat="1" ht="12" customHeight="1" x14ac:dyDescent="0.2">
      <c r="A133" s="148"/>
      <c r="B133" s="151"/>
      <c r="C133" s="166">
        <v>4270</v>
      </c>
      <c r="D133" s="154" t="s">
        <v>33</v>
      </c>
      <c r="E133" s="155">
        <v>110000</v>
      </c>
      <c r="F133" s="156"/>
      <c r="G133" s="156">
        <v>4789</v>
      </c>
      <c r="H133" s="158">
        <f t="shared" si="21"/>
        <v>105211</v>
      </c>
    </row>
    <row r="134" spans="1:8" s="130" customFormat="1" ht="12" customHeight="1" x14ac:dyDescent="0.2">
      <c r="A134" s="148"/>
      <c r="B134" s="151"/>
      <c r="C134" s="166"/>
      <c r="D134" s="426" t="s">
        <v>67</v>
      </c>
      <c r="E134" s="173">
        <v>0</v>
      </c>
      <c r="F134" s="417">
        <f>SUM(F135:F136)</f>
        <v>5711</v>
      </c>
      <c r="G134" s="417">
        <f>SUM(G135:G136)</f>
        <v>0</v>
      </c>
      <c r="H134" s="173">
        <f t="shared" si="21"/>
        <v>5711</v>
      </c>
    </row>
    <row r="135" spans="1:8" s="130" customFormat="1" ht="45.75" customHeight="1" x14ac:dyDescent="0.2">
      <c r="A135" s="148"/>
      <c r="B135" s="151"/>
      <c r="C135" s="299" t="s">
        <v>281</v>
      </c>
      <c r="D135" s="300" t="s">
        <v>282</v>
      </c>
      <c r="E135" s="155">
        <v>0</v>
      </c>
      <c r="F135" s="156">
        <v>4789</v>
      </c>
      <c r="G135" s="156"/>
      <c r="H135" s="158">
        <f t="shared" si="21"/>
        <v>4789</v>
      </c>
    </row>
    <row r="136" spans="1:8" s="130" customFormat="1" ht="46.5" customHeight="1" x14ac:dyDescent="0.2">
      <c r="A136" s="148"/>
      <c r="B136" s="151"/>
      <c r="C136" s="299" t="s">
        <v>283</v>
      </c>
      <c r="D136" s="300" t="s">
        <v>284</v>
      </c>
      <c r="E136" s="155">
        <v>0</v>
      </c>
      <c r="F136" s="156">
        <v>922</v>
      </c>
      <c r="G136" s="156"/>
      <c r="H136" s="158">
        <f t="shared" si="21"/>
        <v>922</v>
      </c>
    </row>
    <row r="137" spans="1:8" s="130" customFormat="1" ht="12" customHeight="1" thickBot="1" x14ac:dyDescent="0.25">
      <c r="A137" s="146">
        <v>854</v>
      </c>
      <c r="B137" s="147"/>
      <c r="C137" s="148"/>
      <c r="D137" s="149" t="s">
        <v>41</v>
      </c>
      <c r="E137" s="145">
        <v>15057816</v>
      </c>
      <c r="F137" s="150">
        <f>SUM(F138,F142,F145)</f>
        <v>4704</v>
      </c>
      <c r="G137" s="150">
        <f>SUM(G138,G142,G145)</f>
        <v>4704</v>
      </c>
      <c r="H137" s="145">
        <f>SUM(E137+F137-G137)</f>
        <v>15057816</v>
      </c>
    </row>
    <row r="138" spans="1:8" s="130" customFormat="1" ht="12" customHeight="1" thickTop="1" x14ac:dyDescent="0.2">
      <c r="A138" s="146"/>
      <c r="B138" s="166">
        <v>85404</v>
      </c>
      <c r="C138" s="141"/>
      <c r="D138" s="164" t="s">
        <v>65</v>
      </c>
      <c r="E138" s="152">
        <v>907957</v>
      </c>
      <c r="F138" s="152">
        <f>SUM(F139)</f>
        <v>4104</v>
      </c>
      <c r="G138" s="152">
        <f>SUM(G139)</f>
        <v>0</v>
      </c>
      <c r="H138" s="152">
        <f t="shared" ref="H138:H140" si="22">SUM(E138+F138-G138)</f>
        <v>912061</v>
      </c>
    </row>
    <row r="139" spans="1:8" s="130" customFormat="1" ht="12" customHeight="1" x14ac:dyDescent="0.2">
      <c r="A139" s="146"/>
      <c r="B139" s="151"/>
      <c r="C139" s="141"/>
      <c r="D139" s="423" t="s">
        <v>21</v>
      </c>
      <c r="E139" s="186">
        <v>407769</v>
      </c>
      <c r="F139" s="186">
        <f>SUM(F140:F140)</f>
        <v>4104</v>
      </c>
      <c r="G139" s="186">
        <f>SUM(G140:G140)</f>
        <v>0</v>
      </c>
      <c r="H139" s="173">
        <f t="shared" si="22"/>
        <v>411873</v>
      </c>
    </row>
    <row r="140" spans="1:8" s="130" customFormat="1" ht="12" customHeight="1" x14ac:dyDescent="0.2">
      <c r="A140" s="146"/>
      <c r="B140" s="151"/>
      <c r="C140" s="168">
        <v>4800</v>
      </c>
      <c r="D140" s="302" t="s">
        <v>267</v>
      </c>
      <c r="E140" s="159">
        <v>20522</v>
      </c>
      <c r="F140" s="155">
        <v>4104</v>
      </c>
      <c r="G140" s="155"/>
      <c r="H140" s="158">
        <f t="shared" si="22"/>
        <v>24626</v>
      </c>
    </row>
    <row r="141" spans="1:8" s="130" customFormat="1" ht="12" customHeight="1" x14ac:dyDescent="0.2">
      <c r="A141" s="146"/>
      <c r="B141" s="166">
        <v>85406</v>
      </c>
      <c r="C141" s="166"/>
      <c r="D141" s="154" t="s">
        <v>60</v>
      </c>
      <c r="E141" s="159"/>
      <c r="F141" s="155"/>
      <c r="G141" s="155"/>
      <c r="H141" s="158"/>
    </row>
    <row r="142" spans="1:8" s="130" customFormat="1" ht="12" customHeight="1" x14ac:dyDescent="0.2">
      <c r="A142" s="187"/>
      <c r="B142" s="166"/>
      <c r="C142" s="141"/>
      <c r="D142" s="164" t="s">
        <v>61</v>
      </c>
      <c r="E142" s="152">
        <v>4044174</v>
      </c>
      <c r="F142" s="152">
        <f>SUM(F143)</f>
        <v>0</v>
      </c>
      <c r="G142" s="152">
        <f>SUM(G143)</f>
        <v>4104</v>
      </c>
      <c r="H142" s="152">
        <f t="shared" ref="H142:H149" si="23">SUM(E142+F142-G142)</f>
        <v>4040070</v>
      </c>
    </row>
    <row r="143" spans="1:8" s="130" customFormat="1" ht="12" customHeight="1" x14ac:dyDescent="0.2">
      <c r="A143" s="187"/>
      <c r="B143" s="151"/>
      <c r="C143" s="141"/>
      <c r="D143" s="423" t="s">
        <v>21</v>
      </c>
      <c r="E143" s="186">
        <v>3826573</v>
      </c>
      <c r="F143" s="186">
        <f>SUM(F144:F144)</f>
        <v>0</v>
      </c>
      <c r="G143" s="186">
        <f>SUM(G144:G144)</f>
        <v>4104</v>
      </c>
      <c r="H143" s="173">
        <f t="shared" si="23"/>
        <v>3822469</v>
      </c>
    </row>
    <row r="144" spans="1:8" s="130" customFormat="1" ht="12" customHeight="1" x14ac:dyDescent="0.2">
      <c r="A144" s="187"/>
      <c r="B144" s="177"/>
      <c r="C144" s="166">
        <v>4710</v>
      </c>
      <c r="D144" s="165" t="s">
        <v>216</v>
      </c>
      <c r="E144" s="156">
        <v>42068</v>
      </c>
      <c r="F144" s="156"/>
      <c r="G144" s="156">
        <v>4104</v>
      </c>
      <c r="H144" s="158">
        <f t="shared" si="23"/>
        <v>37964</v>
      </c>
    </row>
    <row r="145" spans="1:8" s="130" customFormat="1" ht="12" customHeight="1" x14ac:dyDescent="0.2">
      <c r="A145" s="187"/>
      <c r="B145" s="151">
        <v>85420</v>
      </c>
      <c r="C145" s="166"/>
      <c r="D145" s="164" t="s">
        <v>207</v>
      </c>
      <c r="E145" s="152">
        <v>4744439</v>
      </c>
      <c r="F145" s="152">
        <f>SUM(F146)</f>
        <v>600</v>
      </c>
      <c r="G145" s="152">
        <f>SUM(G146)</f>
        <v>600</v>
      </c>
      <c r="H145" s="152">
        <f t="shared" si="23"/>
        <v>4744439</v>
      </c>
    </row>
    <row r="146" spans="1:8" s="130" customFormat="1" ht="12" customHeight="1" x14ac:dyDescent="0.2">
      <c r="A146" s="187"/>
      <c r="B146" s="151"/>
      <c r="C146" s="141"/>
      <c r="D146" s="423" t="s">
        <v>21</v>
      </c>
      <c r="E146" s="186">
        <v>4744439</v>
      </c>
      <c r="F146" s="186">
        <f>SUM(F147:F148)</f>
        <v>600</v>
      </c>
      <c r="G146" s="186">
        <f>SUM(G147:G148)</f>
        <v>600</v>
      </c>
      <c r="H146" s="173">
        <f t="shared" si="23"/>
        <v>4744439</v>
      </c>
    </row>
    <row r="147" spans="1:8" s="130" customFormat="1" ht="12" customHeight="1" x14ac:dyDescent="0.2">
      <c r="A147" s="187"/>
      <c r="B147" s="177"/>
      <c r="C147" s="166">
        <v>4300</v>
      </c>
      <c r="D147" s="154" t="s">
        <v>14</v>
      </c>
      <c r="E147" s="156">
        <v>80600</v>
      </c>
      <c r="F147" s="156"/>
      <c r="G147" s="156">
        <v>600</v>
      </c>
      <c r="H147" s="158">
        <f t="shared" si="23"/>
        <v>80000</v>
      </c>
    </row>
    <row r="148" spans="1:8" s="130" customFormat="1" ht="12" customHeight="1" x14ac:dyDescent="0.2">
      <c r="A148" s="310"/>
      <c r="B148" s="176"/>
      <c r="C148" s="174">
        <v>4510</v>
      </c>
      <c r="D148" s="160" t="s">
        <v>285</v>
      </c>
      <c r="E148" s="171">
        <v>0</v>
      </c>
      <c r="F148" s="171">
        <v>600</v>
      </c>
      <c r="G148" s="171"/>
      <c r="H148" s="153">
        <f t="shared" si="23"/>
        <v>600</v>
      </c>
    </row>
    <row r="149" spans="1:8" s="130" customFormat="1" ht="12" customHeight="1" thickBot="1" x14ac:dyDescent="0.25">
      <c r="A149" s="146">
        <v>900</v>
      </c>
      <c r="B149" s="147"/>
      <c r="C149" s="148"/>
      <c r="D149" s="149" t="s">
        <v>53</v>
      </c>
      <c r="E149" s="145">
        <v>69976206.109999999</v>
      </c>
      <c r="F149" s="150">
        <f>SUM(F150)</f>
        <v>2002280</v>
      </c>
      <c r="G149" s="150">
        <f>SUM(G150)</f>
        <v>2280</v>
      </c>
      <c r="H149" s="145">
        <f t="shared" si="23"/>
        <v>71976206.109999999</v>
      </c>
    </row>
    <row r="150" spans="1:8" s="130" customFormat="1" ht="12" customHeight="1" thickTop="1" x14ac:dyDescent="0.2">
      <c r="A150" s="187"/>
      <c r="B150" s="141" t="s">
        <v>286</v>
      </c>
      <c r="C150" s="166"/>
      <c r="D150" s="160" t="s">
        <v>25</v>
      </c>
      <c r="E150" s="152">
        <v>27847159.109999999</v>
      </c>
      <c r="F150" s="153">
        <f>SUM(F151)</f>
        <v>2002280</v>
      </c>
      <c r="G150" s="153">
        <f>SUM(G151)</f>
        <v>2280</v>
      </c>
      <c r="H150" s="152">
        <f>SUM(E150+F150-G150)</f>
        <v>29847159.109999999</v>
      </c>
    </row>
    <row r="151" spans="1:8" s="130" customFormat="1" ht="44.45" customHeight="1" x14ac:dyDescent="0.2">
      <c r="A151" s="187"/>
      <c r="B151" s="177"/>
      <c r="C151" s="148"/>
      <c r="D151" s="421" t="s">
        <v>287</v>
      </c>
      <c r="E151" s="427">
        <v>27010</v>
      </c>
      <c r="F151" s="427">
        <f>SUM(F152:F156)</f>
        <v>2002280</v>
      </c>
      <c r="G151" s="427">
        <f>SUM(G152:G156)</f>
        <v>2280</v>
      </c>
      <c r="H151" s="173">
        <f t="shared" ref="H151:H156" si="24">SUM(E151+F151-G151)</f>
        <v>2027010</v>
      </c>
    </row>
    <row r="152" spans="1:8" s="130" customFormat="1" ht="12" customHeight="1" x14ac:dyDescent="0.2">
      <c r="A152" s="187"/>
      <c r="B152" s="177"/>
      <c r="C152" s="166">
        <v>4049</v>
      </c>
      <c r="D152" s="154" t="s">
        <v>258</v>
      </c>
      <c r="E152" s="156">
        <v>0</v>
      </c>
      <c r="F152" s="156">
        <v>1900</v>
      </c>
      <c r="G152" s="155"/>
      <c r="H152" s="156">
        <f t="shared" si="24"/>
        <v>1900</v>
      </c>
    </row>
    <row r="153" spans="1:8" s="130" customFormat="1" ht="12" customHeight="1" x14ac:dyDescent="0.2">
      <c r="A153" s="187"/>
      <c r="B153" s="177"/>
      <c r="C153" s="166">
        <v>4119</v>
      </c>
      <c r="D153" s="154" t="s">
        <v>43</v>
      </c>
      <c r="E153" s="156">
        <v>1900</v>
      </c>
      <c r="F153" s="156">
        <v>330</v>
      </c>
      <c r="G153" s="155"/>
      <c r="H153" s="156">
        <f t="shared" si="24"/>
        <v>2230</v>
      </c>
    </row>
    <row r="154" spans="1:8" s="130" customFormat="1" ht="12" customHeight="1" x14ac:dyDescent="0.2">
      <c r="A154" s="187"/>
      <c r="B154" s="177"/>
      <c r="C154" s="166">
        <v>4129</v>
      </c>
      <c r="D154" s="154" t="s">
        <v>66</v>
      </c>
      <c r="E154" s="156">
        <v>300</v>
      </c>
      <c r="F154" s="156">
        <v>50</v>
      </c>
      <c r="G154" s="155"/>
      <c r="H154" s="156">
        <f t="shared" si="24"/>
        <v>350</v>
      </c>
    </row>
    <row r="155" spans="1:8" s="130" customFormat="1" ht="12" customHeight="1" x14ac:dyDescent="0.2">
      <c r="A155" s="187"/>
      <c r="B155" s="177"/>
      <c r="C155" s="166">
        <v>4309</v>
      </c>
      <c r="D155" s="154" t="s">
        <v>14</v>
      </c>
      <c r="E155" s="311">
        <v>4010</v>
      </c>
      <c r="F155" s="155"/>
      <c r="G155" s="155">
        <v>2280</v>
      </c>
      <c r="H155" s="156">
        <f t="shared" si="24"/>
        <v>1730</v>
      </c>
    </row>
    <row r="156" spans="1:8" s="130" customFormat="1" ht="12" customHeight="1" x14ac:dyDescent="0.2">
      <c r="A156" s="187"/>
      <c r="B156" s="177"/>
      <c r="C156" s="166">
        <v>6059</v>
      </c>
      <c r="D156" s="154" t="s">
        <v>215</v>
      </c>
      <c r="E156" s="155">
        <v>10000</v>
      </c>
      <c r="F156" s="156">
        <v>2000000</v>
      </c>
      <c r="G156" s="156"/>
      <c r="H156" s="156">
        <f t="shared" si="24"/>
        <v>2010000</v>
      </c>
    </row>
    <row r="157" spans="1:8" s="130" customFormat="1" ht="19.5" customHeight="1" thickBot="1" x14ac:dyDescent="0.25">
      <c r="A157" s="148"/>
      <c r="B157" s="151"/>
      <c r="C157" s="166"/>
      <c r="D157" s="144" t="s">
        <v>37</v>
      </c>
      <c r="E157" s="145">
        <v>17190300</v>
      </c>
      <c r="F157" s="145">
        <f t="shared" ref="F157:G159" si="25">SUM(F158)</f>
        <v>12295</v>
      </c>
      <c r="G157" s="145">
        <f t="shared" si="25"/>
        <v>12295</v>
      </c>
      <c r="H157" s="145">
        <f>SUM(E157+F157-G157)</f>
        <v>17190300</v>
      </c>
    </row>
    <row r="158" spans="1:8" s="130" customFormat="1" ht="21.6" customHeight="1" thickTop="1" thickBot="1" x14ac:dyDescent="0.25">
      <c r="A158" s="147">
        <v>755</v>
      </c>
      <c r="B158" s="147"/>
      <c r="C158" s="148"/>
      <c r="D158" s="149" t="s">
        <v>288</v>
      </c>
      <c r="E158" s="145">
        <v>264000</v>
      </c>
      <c r="F158" s="150">
        <f t="shared" si="25"/>
        <v>12295</v>
      </c>
      <c r="G158" s="150">
        <f t="shared" si="25"/>
        <v>12295</v>
      </c>
      <c r="H158" s="145">
        <f>SUM(E158+F158-G158)</f>
        <v>264000</v>
      </c>
    </row>
    <row r="159" spans="1:8" s="130" customFormat="1" ht="12" customHeight="1" thickTop="1" x14ac:dyDescent="0.2">
      <c r="A159" s="312"/>
      <c r="B159" s="166">
        <v>75515</v>
      </c>
      <c r="C159" s="167"/>
      <c r="D159" s="185" t="s">
        <v>289</v>
      </c>
      <c r="E159" s="152">
        <v>264000</v>
      </c>
      <c r="F159" s="153">
        <f t="shared" si="25"/>
        <v>12295</v>
      </c>
      <c r="G159" s="153">
        <f t="shared" si="25"/>
        <v>12295</v>
      </c>
      <c r="H159" s="152">
        <f>SUM(E159+F159-G159)</f>
        <v>264000</v>
      </c>
    </row>
    <row r="160" spans="1:8" s="130" customFormat="1" ht="12" customHeight="1" x14ac:dyDescent="0.2">
      <c r="A160" s="131"/>
      <c r="B160" s="167"/>
      <c r="C160" s="166"/>
      <c r="D160" s="426" t="s">
        <v>67</v>
      </c>
      <c r="E160" s="186">
        <v>264000</v>
      </c>
      <c r="F160" s="186">
        <f>SUM(F161:F162)</f>
        <v>12295</v>
      </c>
      <c r="G160" s="186">
        <f>SUM(G161:G162)</f>
        <v>12295</v>
      </c>
      <c r="H160" s="173">
        <f>SUM(E160+F160-G160)</f>
        <v>264000</v>
      </c>
    </row>
    <row r="161" spans="1:8" s="130" customFormat="1" ht="12" customHeight="1" x14ac:dyDescent="0.2">
      <c r="A161" s="146"/>
      <c r="B161" s="151"/>
      <c r="C161" s="166">
        <v>4170</v>
      </c>
      <c r="D161" s="154" t="s">
        <v>15</v>
      </c>
      <c r="E161" s="158">
        <v>12295</v>
      </c>
      <c r="F161" s="155"/>
      <c r="G161" s="155">
        <v>12295</v>
      </c>
      <c r="H161" s="159">
        <f t="shared" ref="H161:H162" si="26">SUM(E161+F161-G161)</f>
        <v>0</v>
      </c>
    </row>
    <row r="162" spans="1:8" s="130" customFormat="1" ht="12" customHeight="1" x14ac:dyDescent="0.2">
      <c r="A162" s="146"/>
      <c r="B162" s="151"/>
      <c r="C162" s="166">
        <v>4300</v>
      </c>
      <c r="D162" s="154" t="s">
        <v>14</v>
      </c>
      <c r="E162" s="158">
        <v>116275</v>
      </c>
      <c r="F162" s="155">
        <v>12295</v>
      </c>
      <c r="G162" s="155"/>
      <c r="H162" s="159">
        <f t="shared" si="26"/>
        <v>128570</v>
      </c>
    </row>
    <row r="163" spans="1:8" s="130" customFormat="1" ht="3.75" customHeight="1" x14ac:dyDescent="0.2">
      <c r="A163" s="188"/>
      <c r="B163" s="189"/>
      <c r="C163" s="190"/>
      <c r="D163" s="191"/>
      <c r="E163" s="152"/>
      <c r="F163" s="152"/>
      <c r="G163" s="152"/>
      <c r="H163" s="152"/>
    </row>
    <row r="164" spans="1:8" s="130" customFormat="1" ht="12.6" customHeight="1" x14ac:dyDescent="0.2">
      <c r="A164" s="192"/>
    </row>
    <row r="165" spans="1:8" s="130" customFormat="1" ht="12.6" customHeight="1" x14ac:dyDescent="0.2">
      <c r="A165" s="192"/>
    </row>
    <row r="166" spans="1:8" s="130" customFormat="1" ht="12.6" customHeight="1" x14ac:dyDescent="0.2">
      <c r="A166" s="192"/>
    </row>
    <row r="167" spans="1:8" s="130" customFormat="1" ht="12.6" customHeight="1" x14ac:dyDescent="0.2">
      <c r="A167" s="192"/>
    </row>
    <row r="168" spans="1:8" s="130" customFormat="1" ht="12.6" customHeight="1" x14ac:dyDescent="0.2">
      <c r="A168" s="192"/>
    </row>
    <row r="169" spans="1:8" s="130" customFormat="1" ht="12.6" customHeight="1" x14ac:dyDescent="0.2">
      <c r="A169" s="192"/>
    </row>
    <row r="170" spans="1:8" s="130" customFormat="1" ht="12.6" customHeight="1" x14ac:dyDescent="0.2">
      <c r="A170" s="192"/>
    </row>
    <row r="171" spans="1:8" s="130" customFormat="1" ht="12.6" customHeight="1" x14ac:dyDescent="0.2">
      <c r="A171" s="192"/>
    </row>
    <row r="172" spans="1:8" s="130" customFormat="1" ht="12.6" customHeight="1" x14ac:dyDescent="0.2">
      <c r="A172" s="192"/>
    </row>
    <row r="173" spans="1:8" s="130" customFormat="1" ht="12.6" customHeight="1" x14ac:dyDescent="0.2">
      <c r="A173" s="192"/>
    </row>
    <row r="174" spans="1:8" s="130" customFormat="1" ht="12.6" customHeight="1" x14ac:dyDescent="0.2">
      <c r="A174" s="192"/>
    </row>
    <row r="175" spans="1:8" s="130" customFormat="1" ht="12.6" customHeight="1" x14ac:dyDescent="0.2">
      <c r="A175" s="192"/>
    </row>
    <row r="176" spans="1:8" s="130" customFormat="1" ht="12.6" customHeight="1" x14ac:dyDescent="0.2">
      <c r="A176" s="192"/>
    </row>
    <row r="177" spans="1:1" s="130" customFormat="1" ht="12.6" customHeight="1" x14ac:dyDescent="0.2">
      <c r="A177" s="192"/>
    </row>
    <row r="178" spans="1:1" s="130" customFormat="1" ht="12.6" customHeight="1" x14ac:dyDescent="0.2">
      <c r="A178" s="192"/>
    </row>
    <row r="179" spans="1:1" s="130" customFormat="1" ht="12.6" customHeight="1" x14ac:dyDescent="0.2">
      <c r="A179" s="192"/>
    </row>
    <row r="180" spans="1:1" s="130" customFormat="1" ht="12.6" customHeight="1" x14ac:dyDescent="0.2">
      <c r="A180" s="192"/>
    </row>
    <row r="181" spans="1:1" s="130" customFormat="1" ht="12.6" customHeight="1" x14ac:dyDescent="0.2">
      <c r="A181" s="192"/>
    </row>
    <row r="182" spans="1:1" s="130" customFormat="1" ht="12.6" customHeight="1" x14ac:dyDescent="0.2">
      <c r="A182" s="192"/>
    </row>
    <row r="183" spans="1:1" s="130" customFormat="1" ht="12.6" customHeight="1" x14ac:dyDescent="0.2">
      <c r="A183" s="192"/>
    </row>
    <row r="184" spans="1:1" s="130" customFormat="1" ht="12.6" customHeight="1" x14ac:dyDescent="0.2">
      <c r="A184" s="192"/>
    </row>
    <row r="185" spans="1:1" s="130" customFormat="1" ht="12.6" customHeight="1" x14ac:dyDescent="0.2">
      <c r="A185" s="192"/>
    </row>
    <row r="186" spans="1:1" s="130" customFormat="1" ht="12.6" customHeight="1" x14ac:dyDescent="0.2">
      <c r="A186" s="192"/>
    </row>
    <row r="187" spans="1:1" s="130" customFormat="1" ht="12.6" customHeight="1" x14ac:dyDescent="0.2">
      <c r="A187" s="192"/>
    </row>
    <row r="188" spans="1:1" s="130" customFormat="1" ht="12.6" customHeight="1" x14ac:dyDescent="0.2">
      <c r="A188" s="192"/>
    </row>
    <row r="189" spans="1:1" s="130" customFormat="1" ht="12.6" customHeight="1" x14ac:dyDescent="0.2">
      <c r="A189" s="192"/>
    </row>
    <row r="190" spans="1:1" s="130" customFormat="1" ht="12.6" customHeight="1" x14ac:dyDescent="0.2">
      <c r="A190" s="192"/>
    </row>
    <row r="191" spans="1:1" s="130" customFormat="1" ht="12.6" customHeight="1" x14ac:dyDescent="0.2">
      <c r="A191" s="192"/>
    </row>
    <row r="192" spans="1:1" s="130" customFormat="1" ht="12.6" customHeight="1" x14ac:dyDescent="0.2">
      <c r="A192" s="192"/>
    </row>
    <row r="193" spans="1:1" s="130" customFormat="1" ht="12.6" customHeight="1" x14ac:dyDescent="0.2">
      <c r="A193" s="192"/>
    </row>
    <row r="194" spans="1:1" s="130" customFormat="1" ht="12.6" customHeight="1" x14ac:dyDescent="0.2">
      <c r="A194" s="192"/>
    </row>
    <row r="195" spans="1:1" s="130" customFormat="1" ht="12.6" customHeight="1" x14ac:dyDescent="0.2">
      <c r="A195" s="192"/>
    </row>
    <row r="196" spans="1:1" s="130" customFormat="1" ht="12.6" customHeight="1" x14ac:dyDescent="0.2">
      <c r="A196" s="192"/>
    </row>
    <row r="197" spans="1:1" s="130" customFormat="1" ht="12.6" customHeight="1" x14ac:dyDescent="0.2">
      <c r="A197" s="192"/>
    </row>
    <row r="198" spans="1:1" s="130" customFormat="1" ht="12.6" customHeight="1" x14ac:dyDescent="0.2">
      <c r="A198" s="192"/>
    </row>
    <row r="199" spans="1:1" s="130" customFormat="1" ht="12.6" customHeight="1" x14ac:dyDescent="0.2">
      <c r="A199" s="192"/>
    </row>
    <row r="200" spans="1:1" s="130" customFormat="1" ht="12.6" customHeight="1" x14ac:dyDescent="0.2">
      <c r="A200" s="192"/>
    </row>
    <row r="201" spans="1:1" s="130" customFormat="1" ht="12.6" customHeight="1" x14ac:dyDescent="0.2">
      <c r="A201" s="192"/>
    </row>
    <row r="202" spans="1:1" s="130" customFormat="1" ht="12.2" customHeight="1" x14ac:dyDescent="0.2">
      <c r="A202" s="192"/>
    </row>
    <row r="203" spans="1:1" s="130" customFormat="1" ht="12.2" customHeight="1" x14ac:dyDescent="0.2">
      <c r="A203" s="192"/>
    </row>
    <row r="204" spans="1:1" s="130" customFormat="1" ht="12.2" customHeight="1" x14ac:dyDescent="0.2">
      <c r="A204" s="192"/>
    </row>
    <row r="205" spans="1:1" s="130" customFormat="1" ht="12.95" customHeight="1" x14ac:dyDescent="0.2">
      <c r="A205" s="192"/>
    </row>
    <row r="206" spans="1:1" s="130" customFormat="1" ht="12.95" customHeight="1" x14ac:dyDescent="0.2">
      <c r="A206" s="192"/>
    </row>
    <row r="207" spans="1:1" s="130" customFormat="1" ht="12.95" customHeight="1" x14ac:dyDescent="0.2">
      <c r="A207" s="192"/>
    </row>
    <row r="208" spans="1:1" s="130" customFormat="1" ht="12.95" customHeight="1" x14ac:dyDescent="0.2">
      <c r="A208" s="192"/>
    </row>
    <row r="209" spans="1:1" s="130" customFormat="1" ht="12.95" customHeight="1" x14ac:dyDescent="0.2">
      <c r="A209" s="192"/>
    </row>
    <row r="210" spans="1:1" s="130" customFormat="1" ht="12.95" customHeight="1" x14ac:dyDescent="0.2">
      <c r="A210" s="192"/>
    </row>
    <row r="211" spans="1:1" s="130" customFormat="1" ht="12.95" customHeight="1" x14ac:dyDescent="0.2">
      <c r="A211" s="192"/>
    </row>
    <row r="212" spans="1:1" s="130" customFormat="1" ht="12.95" customHeight="1" x14ac:dyDescent="0.2">
      <c r="A212" s="192"/>
    </row>
    <row r="213" spans="1:1" s="130" customFormat="1" ht="12.95" customHeight="1" x14ac:dyDescent="0.2">
      <c r="A213" s="192"/>
    </row>
    <row r="214" spans="1:1" s="130" customFormat="1" ht="12.95" customHeight="1" x14ac:dyDescent="0.2">
      <c r="A214" s="192"/>
    </row>
    <row r="215" spans="1:1" s="130" customFormat="1" ht="12.95" customHeight="1" x14ac:dyDescent="0.2">
      <c r="A215" s="192"/>
    </row>
    <row r="216" spans="1:1" s="130" customFormat="1" ht="12.95" customHeight="1" x14ac:dyDescent="0.2">
      <c r="A216" s="192"/>
    </row>
    <row r="217" spans="1:1" s="130" customFormat="1" ht="12.95" customHeight="1" x14ac:dyDescent="0.2">
      <c r="A217" s="192"/>
    </row>
    <row r="218" spans="1:1" s="130" customFormat="1" ht="12.95" customHeight="1" x14ac:dyDescent="0.2">
      <c r="A218" s="192"/>
    </row>
    <row r="219" spans="1:1" s="130" customFormat="1" ht="12.95" customHeight="1" x14ac:dyDescent="0.2">
      <c r="A219" s="192"/>
    </row>
    <row r="220" spans="1:1" s="130" customFormat="1" ht="12.95" customHeight="1" x14ac:dyDescent="0.2">
      <c r="A220" s="192"/>
    </row>
    <row r="221" spans="1:1" s="130" customFormat="1" ht="12.95" customHeight="1" x14ac:dyDescent="0.2">
      <c r="A221" s="192"/>
    </row>
    <row r="222" spans="1:1" s="130" customFormat="1" ht="12.95" customHeight="1" x14ac:dyDescent="0.2">
      <c r="A222" s="192"/>
    </row>
    <row r="223" spans="1:1" s="130" customFormat="1" ht="12.95" customHeight="1" x14ac:dyDescent="0.2">
      <c r="A223" s="192"/>
    </row>
    <row r="224" spans="1:1" s="130" customFormat="1" ht="12.95" customHeight="1" x14ac:dyDescent="0.2">
      <c r="A224" s="192"/>
    </row>
    <row r="225" spans="1:1" s="130" customFormat="1" ht="12.95" customHeight="1" x14ac:dyDescent="0.2">
      <c r="A225" s="192"/>
    </row>
    <row r="226" spans="1:1" s="130" customFormat="1" ht="12.95" customHeight="1" x14ac:dyDescent="0.2">
      <c r="A226" s="192"/>
    </row>
    <row r="227" spans="1:1" s="130" customFormat="1" ht="12.95" customHeight="1" x14ac:dyDescent="0.2">
      <c r="A227" s="192"/>
    </row>
    <row r="228" spans="1:1" s="130" customFormat="1" ht="12.95" customHeight="1" x14ac:dyDescent="0.2">
      <c r="A228" s="192"/>
    </row>
    <row r="229" spans="1:1" s="130" customFormat="1" ht="12.95" customHeight="1" x14ac:dyDescent="0.2">
      <c r="A229" s="192"/>
    </row>
    <row r="230" spans="1:1" s="130" customFormat="1" ht="12.95" customHeight="1" x14ac:dyDescent="0.2">
      <c r="A230" s="192"/>
    </row>
    <row r="231" spans="1:1" s="130" customFormat="1" ht="12.95" customHeight="1" x14ac:dyDescent="0.2">
      <c r="A231" s="192"/>
    </row>
    <row r="232" spans="1:1" s="130" customFormat="1" ht="12.95" customHeight="1" x14ac:dyDescent="0.2">
      <c r="A232" s="192"/>
    </row>
    <row r="233" spans="1:1" s="130" customFormat="1" ht="12.95" customHeight="1" x14ac:dyDescent="0.2">
      <c r="A233" s="192"/>
    </row>
    <row r="234" spans="1:1" s="130" customFormat="1" ht="12.95" customHeight="1" x14ac:dyDescent="0.2">
      <c r="A234" s="192"/>
    </row>
    <row r="235" spans="1:1" s="130" customFormat="1" ht="12.95" customHeight="1" x14ac:dyDescent="0.2">
      <c r="A235" s="192"/>
    </row>
    <row r="236" spans="1:1" s="130" customFormat="1" ht="12.95" customHeight="1" x14ac:dyDescent="0.2">
      <c r="A236" s="192"/>
    </row>
    <row r="237" spans="1:1" s="130" customFormat="1" ht="12.95" customHeight="1" x14ac:dyDescent="0.2">
      <c r="A237" s="192"/>
    </row>
    <row r="238" spans="1:1" s="130" customFormat="1" ht="12.95" customHeight="1" x14ac:dyDescent="0.2">
      <c r="A238" s="192"/>
    </row>
    <row r="239" spans="1:1" s="130" customFormat="1" ht="12.95" customHeight="1" x14ac:dyDescent="0.2"/>
    <row r="240" spans="1:1" s="130" customFormat="1" ht="12.95" customHeight="1" x14ac:dyDescent="0.2"/>
    <row r="241" s="130" customFormat="1" ht="12.95" customHeight="1" x14ac:dyDescent="0.2"/>
    <row r="242" s="130" customFormat="1" ht="12.95" customHeight="1" x14ac:dyDescent="0.2"/>
    <row r="243" s="130" customFormat="1" ht="12.95" customHeight="1" x14ac:dyDescent="0.2"/>
    <row r="244" s="130" customFormat="1" ht="12.95" customHeight="1" x14ac:dyDescent="0.2"/>
    <row r="245" s="130" customFormat="1" ht="12.95" customHeight="1" x14ac:dyDescent="0.2"/>
    <row r="246" s="130" customFormat="1" ht="12.95" customHeight="1" x14ac:dyDescent="0.2"/>
    <row r="247" s="130" customFormat="1" ht="12.95" customHeight="1" x14ac:dyDescent="0.2"/>
    <row r="248" s="130" customFormat="1" ht="12.95" customHeight="1" x14ac:dyDescent="0.2"/>
    <row r="249" s="130" customFormat="1" ht="12.95" customHeight="1" x14ac:dyDescent="0.2"/>
    <row r="250" s="130" customFormat="1" ht="12.95" customHeight="1" x14ac:dyDescent="0.2"/>
    <row r="251" s="130" customFormat="1" ht="12.95" customHeight="1" x14ac:dyDescent="0.2"/>
    <row r="252" s="130" customFormat="1" ht="12.95" customHeight="1" x14ac:dyDescent="0.2"/>
    <row r="253" s="130" customFormat="1" ht="12.95" customHeight="1" x14ac:dyDescent="0.2"/>
    <row r="254" s="130" customFormat="1" ht="12.95" customHeight="1" x14ac:dyDescent="0.2"/>
    <row r="255" s="130" customFormat="1" ht="12.95" customHeight="1" x14ac:dyDescent="0.2"/>
    <row r="256" s="130" customFormat="1" ht="12.95" customHeight="1" x14ac:dyDescent="0.2"/>
    <row r="257" s="130" customFormat="1" ht="12.95" customHeight="1" x14ac:dyDescent="0.2"/>
    <row r="258" s="130" customFormat="1" ht="12.95" customHeight="1" x14ac:dyDescent="0.2"/>
    <row r="259" s="130" customFormat="1" ht="12.95" customHeight="1" x14ac:dyDescent="0.2"/>
    <row r="260" s="130" customFormat="1" ht="12.95" customHeight="1" x14ac:dyDescent="0.2"/>
    <row r="261" s="130" customFormat="1" ht="12.95" customHeight="1" x14ac:dyDescent="0.2"/>
    <row r="262" s="130" customFormat="1" ht="12.95" customHeight="1" x14ac:dyDescent="0.2"/>
    <row r="263" s="130" customFormat="1" ht="12.95" customHeight="1" x14ac:dyDescent="0.2"/>
    <row r="264" s="130" customFormat="1" ht="12.95" customHeight="1" x14ac:dyDescent="0.2"/>
    <row r="265" s="130" customFormat="1" ht="12.95" customHeight="1" x14ac:dyDescent="0.2"/>
    <row r="266" s="130" customFormat="1" ht="12.95" customHeight="1" x14ac:dyDescent="0.2"/>
    <row r="267" s="130" customFormat="1" ht="12.95" customHeight="1" x14ac:dyDescent="0.2"/>
    <row r="268" s="130" customFormat="1" ht="12.95" customHeight="1" x14ac:dyDescent="0.2"/>
    <row r="269" s="130" customFormat="1" ht="12.95" customHeight="1" x14ac:dyDescent="0.2"/>
    <row r="270" s="130" customFormat="1" ht="12.95" customHeight="1" x14ac:dyDescent="0.2"/>
    <row r="271" s="130" customFormat="1" ht="12.95" customHeight="1" x14ac:dyDescent="0.2"/>
    <row r="272" ht="12.95" customHeight="1" x14ac:dyDescent="0.25"/>
    <row r="273" ht="12.95" customHeight="1" x14ac:dyDescent="0.25"/>
    <row r="274" ht="12.95" customHeight="1" x14ac:dyDescent="0.25"/>
    <row r="275" ht="12.95" customHeight="1" x14ac:dyDescent="0.25"/>
    <row r="276" ht="12.95" customHeight="1" x14ac:dyDescent="0.25"/>
    <row r="277" ht="12.95" customHeight="1" x14ac:dyDescent="0.25"/>
    <row r="278" ht="12.95" customHeight="1" x14ac:dyDescent="0.25"/>
    <row r="279" ht="12.95" customHeight="1" x14ac:dyDescent="0.25"/>
    <row r="280" ht="12.95" customHeight="1" x14ac:dyDescent="0.25"/>
    <row r="281" ht="12.95" customHeight="1" x14ac:dyDescent="0.25"/>
    <row r="282" ht="12.95" customHeight="1" x14ac:dyDescent="0.25"/>
    <row r="283" ht="12.9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1" manualBreakCount="1">
    <brk id="1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35"/>
  <sheetViews>
    <sheetView workbookViewId="0">
      <selection activeCell="D2" sqref="D2"/>
    </sheetView>
  </sheetViews>
  <sheetFormatPr defaultColWidth="9.140625" defaultRowHeight="15" x14ac:dyDescent="0.25"/>
  <cols>
    <col min="1" max="1" width="5.7109375" style="1" customWidth="1"/>
    <col min="2" max="2" width="7.42578125" style="1" customWidth="1"/>
    <col min="3" max="3" width="4.42578125" style="1" hidden="1" customWidth="1"/>
    <col min="4" max="4" width="64.28515625" style="13" customWidth="1"/>
    <col min="5" max="7" width="15.5703125" style="13" customWidth="1"/>
    <col min="8" max="8" width="14.42578125" style="13" customWidth="1"/>
    <col min="9" max="9" width="14" style="13" customWidth="1"/>
    <col min="10" max="11" width="12.85546875" style="13" customWidth="1"/>
    <col min="12" max="12" width="11.5703125" style="13" customWidth="1"/>
    <col min="13" max="13" width="13.7109375" style="14" customWidth="1"/>
    <col min="14" max="14" width="13" style="13" customWidth="1"/>
    <col min="15" max="15" width="9.140625" style="13"/>
    <col min="16" max="16" width="9.7109375" style="13" customWidth="1"/>
    <col min="17" max="258" width="9.140625" style="13"/>
    <col min="259" max="259" width="4.140625" style="13" customWidth="1"/>
    <col min="260" max="260" width="5.5703125" style="13" customWidth="1"/>
    <col min="261" max="261" width="59.5703125" style="13" customWidth="1"/>
    <col min="262" max="263" width="11.28515625" style="13" customWidth="1"/>
    <col min="264" max="264" width="10.5703125" style="13" customWidth="1"/>
    <col min="265" max="265" width="10.42578125" style="13" customWidth="1"/>
    <col min="266" max="266" width="10.7109375" style="13" customWidth="1"/>
    <col min="267" max="267" width="9" style="13" customWidth="1"/>
    <col min="268" max="268" width="11.5703125" style="13" customWidth="1"/>
    <col min="269" max="269" width="9.140625" style="13"/>
    <col min="270" max="270" width="13" style="13" customWidth="1"/>
    <col min="271" max="514" width="9.140625" style="13"/>
    <col min="515" max="515" width="4.140625" style="13" customWidth="1"/>
    <col min="516" max="516" width="5.5703125" style="13" customWidth="1"/>
    <col min="517" max="517" width="59.5703125" style="13" customWidth="1"/>
    <col min="518" max="519" width="11.28515625" style="13" customWidth="1"/>
    <col min="520" max="520" width="10.5703125" style="13" customWidth="1"/>
    <col min="521" max="521" width="10.42578125" style="13" customWidth="1"/>
    <col min="522" max="522" width="10.7109375" style="13" customWidth="1"/>
    <col min="523" max="523" width="9" style="13" customWidth="1"/>
    <col min="524" max="524" width="11.5703125" style="13" customWidth="1"/>
    <col min="525" max="525" width="9.140625" style="13"/>
    <col min="526" max="526" width="13" style="13" customWidth="1"/>
    <col min="527" max="770" width="9.140625" style="13"/>
    <col min="771" max="771" width="4.140625" style="13" customWidth="1"/>
    <col min="772" max="772" width="5.5703125" style="13" customWidth="1"/>
    <col min="773" max="773" width="59.5703125" style="13" customWidth="1"/>
    <col min="774" max="775" width="11.28515625" style="13" customWidth="1"/>
    <col min="776" max="776" width="10.5703125" style="13" customWidth="1"/>
    <col min="777" max="777" width="10.42578125" style="13" customWidth="1"/>
    <col min="778" max="778" width="10.7109375" style="13" customWidth="1"/>
    <col min="779" max="779" width="9" style="13" customWidth="1"/>
    <col min="780" max="780" width="11.5703125" style="13" customWidth="1"/>
    <col min="781" max="781" width="9.140625" style="13"/>
    <col min="782" max="782" width="13" style="13" customWidth="1"/>
    <col min="783" max="1024" width="9.140625" style="13"/>
    <col min="1025" max="16384" width="9.140625" style="414"/>
  </cols>
  <sheetData>
    <row r="1" spans="1:16" x14ac:dyDescent="0.25">
      <c r="G1" s="1"/>
      <c r="H1" s="1"/>
      <c r="I1" s="1"/>
      <c r="J1" s="1"/>
      <c r="K1" s="1"/>
      <c r="L1" s="1" t="s">
        <v>71</v>
      </c>
    </row>
    <row r="2" spans="1:16" x14ac:dyDescent="0.25">
      <c r="G2" s="1"/>
      <c r="H2" s="1"/>
      <c r="I2" s="1"/>
      <c r="J2" s="1"/>
      <c r="K2" s="1"/>
      <c r="L2" s="3" t="s">
        <v>290</v>
      </c>
    </row>
    <row r="3" spans="1:16" x14ac:dyDescent="0.25">
      <c r="G3" s="1"/>
      <c r="H3" s="1"/>
      <c r="I3" s="1"/>
      <c r="J3" s="1"/>
      <c r="K3" s="1"/>
      <c r="L3" s="3" t="s">
        <v>0</v>
      </c>
      <c r="P3" s="70"/>
    </row>
    <row r="4" spans="1:16" x14ac:dyDescent="0.25">
      <c r="G4" s="1"/>
      <c r="H4" s="1"/>
      <c r="I4" s="1"/>
      <c r="J4" s="1"/>
      <c r="K4" s="1"/>
      <c r="L4" s="3" t="s">
        <v>291</v>
      </c>
      <c r="P4" s="70"/>
    </row>
    <row r="5" spans="1:16" x14ac:dyDescent="0.25">
      <c r="G5" s="1"/>
      <c r="H5" s="1"/>
      <c r="I5" s="1"/>
      <c r="J5" s="1"/>
      <c r="K5" s="1"/>
      <c r="L5" s="1"/>
      <c r="P5" s="70"/>
    </row>
    <row r="6" spans="1:16" x14ac:dyDescent="0.25">
      <c r="G6" s="1"/>
      <c r="H6" s="1"/>
      <c r="I6" s="1"/>
      <c r="J6" s="1"/>
      <c r="K6" s="1"/>
      <c r="L6" s="1"/>
      <c r="P6" s="70"/>
    </row>
    <row r="7" spans="1:16" x14ac:dyDescent="0.25">
      <c r="A7" s="7" t="s">
        <v>292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93"/>
      <c r="O7" s="15"/>
      <c r="P7" s="70"/>
    </row>
    <row r="8" spans="1:16" s="1" customFormat="1" ht="11.2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"/>
      <c r="L8" s="3"/>
      <c r="M8" s="9"/>
    </row>
    <row r="9" spans="1:16" s="16" customFormat="1" ht="11.25" x14ac:dyDescent="0.2">
      <c r="A9" s="504"/>
      <c r="B9" s="504"/>
      <c r="C9" s="194"/>
      <c r="D9" s="194"/>
      <c r="E9" s="194"/>
      <c r="F9" s="194"/>
      <c r="G9" s="126"/>
      <c r="H9" s="505" t="s">
        <v>72</v>
      </c>
      <c r="I9" s="506"/>
      <c r="J9" s="507"/>
      <c r="K9" s="508"/>
      <c r="L9" s="313" t="s">
        <v>73</v>
      </c>
      <c r="M9" s="314"/>
    </row>
    <row r="10" spans="1:16" s="16" customFormat="1" ht="11.25" x14ac:dyDescent="0.2">
      <c r="A10" s="509"/>
      <c r="B10" s="509"/>
      <c r="C10" s="195"/>
      <c r="D10" s="195"/>
      <c r="E10" s="195"/>
      <c r="F10" s="195"/>
      <c r="G10" s="197" t="s">
        <v>75</v>
      </c>
      <c r="H10" s="127"/>
      <c r="I10" s="506" t="s">
        <v>77</v>
      </c>
      <c r="J10" s="507"/>
      <c r="K10" s="508"/>
      <c r="L10" s="315" t="s">
        <v>81</v>
      </c>
      <c r="M10" s="131" t="s">
        <v>74</v>
      </c>
    </row>
    <row r="11" spans="1:16" s="16" customFormat="1" ht="11.25" x14ac:dyDescent="0.2">
      <c r="A11" s="509"/>
      <c r="B11" s="509"/>
      <c r="C11" s="196"/>
      <c r="D11" s="196" t="s">
        <v>293</v>
      </c>
      <c r="E11" s="196" t="s">
        <v>7</v>
      </c>
      <c r="F11" s="196" t="s">
        <v>8</v>
      </c>
      <c r="G11" s="196" t="s">
        <v>79</v>
      </c>
      <c r="H11" s="131" t="s">
        <v>76</v>
      </c>
      <c r="I11" s="131"/>
      <c r="J11" s="196" t="s">
        <v>81</v>
      </c>
      <c r="K11" s="196" t="s">
        <v>81</v>
      </c>
      <c r="L11" s="316" t="s">
        <v>82</v>
      </c>
      <c r="M11" s="131" t="s">
        <v>83</v>
      </c>
    </row>
    <row r="12" spans="1:16" s="16" customFormat="1" ht="11.25" x14ac:dyDescent="0.2">
      <c r="A12" s="509" t="s">
        <v>78</v>
      </c>
      <c r="B12" s="509" t="s">
        <v>107</v>
      </c>
      <c r="C12" s="196" t="s">
        <v>5</v>
      </c>
      <c r="D12" s="196"/>
      <c r="E12" s="196"/>
      <c r="F12" s="196"/>
      <c r="G12" s="196" t="s">
        <v>219</v>
      </c>
      <c r="H12" s="131" t="s">
        <v>80</v>
      </c>
      <c r="I12" s="131" t="s">
        <v>81</v>
      </c>
      <c r="J12" s="196" t="s">
        <v>84</v>
      </c>
      <c r="K12" s="196" t="s">
        <v>85</v>
      </c>
      <c r="L12" s="316" t="s">
        <v>86</v>
      </c>
      <c r="M12" s="131" t="s">
        <v>294</v>
      </c>
    </row>
    <row r="13" spans="1:16" s="16" customFormat="1" ht="11.25" x14ac:dyDescent="0.2">
      <c r="A13" s="509"/>
      <c r="B13" s="509"/>
      <c r="C13" s="196"/>
      <c r="D13" s="196"/>
      <c r="E13" s="196"/>
      <c r="F13" s="196"/>
      <c r="G13" s="196"/>
      <c r="H13" s="131">
        <v>2022</v>
      </c>
      <c r="I13" s="131" t="s">
        <v>87</v>
      </c>
      <c r="J13" s="196" t="s">
        <v>88</v>
      </c>
      <c r="K13" s="196" t="s">
        <v>89</v>
      </c>
      <c r="L13" s="316" t="s">
        <v>90</v>
      </c>
      <c r="M13" s="131"/>
    </row>
    <row r="14" spans="1:16" s="16" customFormat="1" ht="11.25" x14ac:dyDescent="0.2">
      <c r="A14" s="509"/>
      <c r="B14" s="509"/>
      <c r="C14" s="196"/>
      <c r="D14" s="196"/>
      <c r="E14" s="196"/>
      <c r="F14" s="196"/>
      <c r="G14" s="196"/>
      <c r="H14" s="131" t="s">
        <v>364</v>
      </c>
      <c r="I14" s="131"/>
      <c r="J14" s="196" t="s">
        <v>91</v>
      </c>
      <c r="K14" s="131" t="s">
        <v>92</v>
      </c>
      <c r="L14" s="317" t="s">
        <v>93</v>
      </c>
      <c r="M14" s="131"/>
    </row>
    <row r="15" spans="1:16" s="16" customFormat="1" ht="11.25" x14ac:dyDescent="0.2">
      <c r="A15" s="510"/>
      <c r="B15" s="510"/>
      <c r="C15" s="198"/>
      <c r="D15" s="199"/>
      <c r="E15" s="199"/>
      <c r="F15" s="199"/>
      <c r="G15" s="199"/>
      <c r="H15" s="135"/>
      <c r="I15" s="135"/>
      <c r="J15" s="199"/>
      <c r="K15" s="199"/>
      <c r="L15" s="196"/>
      <c r="M15" s="318"/>
    </row>
    <row r="16" spans="1:16" s="1" customFormat="1" ht="11.25" x14ac:dyDescent="0.2">
      <c r="A16" s="200">
        <v>1</v>
      </c>
      <c r="B16" s="200">
        <v>2</v>
      </c>
      <c r="C16" s="200"/>
      <c r="D16" s="200">
        <v>3</v>
      </c>
      <c r="E16" s="200">
        <v>4</v>
      </c>
      <c r="F16" s="200">
        <v>5</v>
      </c>
      <c r="G16" s="200">
        <v>6</v>
      </c>
      <c r="H16" s="17">
        <v>7</v>
      </c>
      <c r="I16" s="200">
        <v>8</v>
      </c>
      <c r="J16" s="201">
        <v>9</v>
      </c>
      <c r="K16" s="202">
        <v>10</v>
      </c>
      <c r="L16" s="202">
        <v>11</v>
      </c>
      <c r="M16" s="200">
        <v>12</v>
      </c>
    </row>
    <row r="17" spans="1:14" s="430" customFormat="1" ht="21" customHeight="1" x14ac:dyDescent="0.2">
      <c r="A17" s="122"/>
      <c r="B17" s="122"/>
      <c r="C17" s="203"/>
      <c r="D17" s="122" t="s">
        <v>94</v>
      </c>
      <c r="E17" s="428">
        <v>3810000</v>
      </c>
      <c r="F17" s="428">
        <v>3810000</v>
      </c>
      <c r="G17" s="428">
        <v>375175146.51000011</v>
      </c>
      <c r="H17" s="428">
        <v>186960017.46999997</v>
      </c>
      <c r="I17" s="428">
        <v>117465699.72000001</v>
      </c>
      <c r="J17" s="428">
        <v>32834534.489999998</v>
      </c>
      <c r="K17" s="428">
        <v>36659783.260000005</v>
      </c>
      <c r="L17" s="428">
        <v>0</v>
      </c>
      <c r="M17" s="428"/>
      <c r="N17" s="429"/>
    </row>
    <row r="18" spans="1:14" s="4" customFormat="1" ht="21" customHeight="1" x14ac:dyDescent="0.2">
      <c r="A18" s="319">
        <v>600</v>
      </c>
      <c r="B18" s="320"/>
      <c r="C18" s="321"/>
      <c r="D18" s="204" t="s">
        <v>295</v>
      </c>
      <c r="E18" s="218">
        <v>1630000</v>
      </c>
      <c r="F18" s="218">
        <v>0</v>
      </c>
      <c r="G18" s="218">
        <v>134991563.36000001</v>
      </c>
      <c r="H18" s="218">
        <v>55957663.359999999</v>
      </c>
      <c r="I18" s="218">
        <v>39546676.100000001</v>
      </c>
      <c r="J18" s="218">
        <v>13770685.359999999</v>
      </c>
      <c r="K18" s="218">
        <v>2640301.9</v>
      </c>
      <c r="L18" s="218">
        <v>0</v>
      </c>
      <c r="M18" s="207"/>
    </row>
    <row r="19" spans="1:14" s="1" customFormat="1" ht="21" customHeight="1" x14ac:dyDescent="0.2">
      <c r="A19" s="431"/>
      <c r="B19" s="322">
        <v>60004</v>
      </c>
      <c r="C19" s="323"/>
      <c r="D19" s="324" t="s">
        <v>213</v>
      </c>
      <c r="E19" s="325">
        <v>80000</v>
      </c>
      <c r="F19" s="325">
        <v>0</v>
      </c>
      <c r="G19" s="325">
        <v>26310003.59</v>
      </c>
      <c r="H19" s="325">
        <v>4311603.59</v>
      </c>
      <c r="I19" s="325">
        <v>1826896.5699999998</v>
      </c>
      <c r="J19" s="325">
        <v>7878.62</v>
      </c>
      <c r="K19" s="325">
        <v>2476828.4</v>
      </c>
      <c r="L19" s="325">
        <v>0</v>
      </c>
      <c r="M19" s="219"/>
    </row>
    <row r="20" spans="1:14" s="1" customFormat="1" ht="21" customHeight="1" x14ac:dyDescent="0.2">
      <c r="A20" s="432"/>
      <c r="B20" s="326"/>
      <c r="C20" s="327"/>
      <c r="D20" s="433" t="s">
        <v>296</v>
      </c>
      <c r="E20" s="229">
        <v>80000</v>
      </c>
      <c r="F20" s="229"/>
      <c r="G20" s="228">
        <v>25430003.59</v>
      </c>
      <c r="H20" s="328">
        <v>3431603.59</v>
      </c>
      <c r="I20" s="228">
        <v>999420.73</v>
      </c>
      <c r="J20" s="434"/>
      <c r="K20" s="435">
        <v>2432182.86</v>
      </c>
      <c r="L20" s="434"/>
      <c r="M20" s="436" t="s">
        <v>222</v>
      </c>
    </row>
    <row r="21" spans="1:14" s="1" customFormat="1" ht="21" customHeight="1" x14ac:dyDescent="0.2">
      <c r="A21" s="18"/>
      <c r="B21" s="221">
        <v>60015</v>
      </c>
      <c r="C21" s="329"/>
      <c r="D21" s="209" t="s">
        <v>31</v>
      </c>
      <c r="E21" s="222">
        <v>1550000</v>
      </c>
      <c r="F21" s="222">
        <v>0</v>
      </c>
      <c r="G21" s="222">
        <v>42452321.769999996</v>
      </c>
      <c r="H21" s="222">
        <v>23377321.77</v>
      </c>
      <c r="I21" s="222">
        <v>17431870</v>
      </c>
      <c r="J21" s="222">
        <v>5781978.2699999996</v>
      </c>
      <c r="K21" s="222">
        <v>163473.5</v>
      </c>
      <c r="L21" s="222">
        <v>0</v>
      </c>
      <c r="M21" s="437"/>
    </row>
    <row r="22" spans="1:14" s="1" customFormat="1" ht="21" customHeight="1" x14ac:dyDescent="0.2">
      <c r="A22" s="438"/>
      <c r="B22" s="330"/>
      <c r="C22" s="214"/>
      <c r="D22" s="433" t="s">
        <v>297</v>
      </c>
      <c r="E22" s="328">
        <v>1550000</v>
      </c>
      <c r="F22" s="19"/>
      <c r="G22" s="229">
        <f>6000000+1550000</f>
        <v>7550000</v>
      </c>
      <c r="H22" s="328">
        <v>7550000</v>
      </c>
      <c r="I22" s="229">
        <v>2550000</v>
      </c>
      <c r="J22" s="228">
        <v>5000000</v>
      </c>
      <c r="K22" s="230"/>
      <c r="L22" s="230"/>
      <c r="M22" s="436" t="s">
        <v>222</v>
      </c>
    </row>
    <row r="23" spans="1:14" s="4" customFormat="1" ht="21" customHeight="1" x14ac:dyDescent="0.2">
      <c r="A23" s="215">
        <v>700</v>
      </c>
      <c r="B23" s="204"/>
      <c r="C23" s="205"/>
      <c r="D23" s="204" t="s">
        <v>298</v>
      </c>
      <c r="E23" s="218">
        <v>60000</v>
      </c>
      <c r="F23" s="218">
        <v>0</v>
      </c>
      <c r="G23" s="218">
        <v>48115800</v>
      </c>
      <c r="H23" s="218">
        <v>28402800</v>
      </c>
      <c r="I23" s="218">
        <v>10954358.390000001</v>
      </c>
      <c r="J23" s="218">
        <v>17322266.239999998</v>
      </c>
      <c r="K23" s="218">
        <v>126175.37</v>
      </c>
      <c r="L23" s="218">
        <v>0</v>
      </c>
      <c r="M23" s="207"/>
    </row>
    <row r="24" spans="1:14" s="1" customFormat="1" ht="21" customHeight="1" x14ac:dyDescent="0.2">
      <c r="A24" s="439"/>
      <c r="B24" s="122">
        <v>70095</v>
      </c>
      <c r="C24" s="331"/>
      <c r="D24" s="332" t="s">
        <v>25</v>
      </c>
      <c r="E24" s="325">
        <v>60000</v>
      </c>
      <c r="F24" s="325">
        <v>0</v>
      </c>
      <c r="G24" s="325">
        <v>44023000</v>
      </c>
      <c r="H24" s="325">
        <v>24310000</v>
      </c>
      <c r="I24" s="325">
        <v>6861558.3899999997</v>
      </c>
      <c r="J24" s="325">
        <v>17322266.239999998</v>
      </c>
      <c r="K24" s="325">
        <v>126175.37</v>
      </c>
      <c r="L24" s="325">
        <v>0</v>
      </c>
      <c r="M24" s="219"/>
    </row>
    <row r="25" spans="1:14" s="1" customFormat="1" ht="21" customHeight="1" x14ac:dyDescent="0.2">
      <c r="A25" s="440"/>
      <c r="B25" s="333"/>
      <c r="C25" s="214" t="s">
        <v>221</v>
      </c>
      <c r="D25" s="19" t="s">
        <v>299</v>
      </c>
      <c r="E25" s="328">
        <v>60000</v>
      </c>
      <c r="F25" s="328"/>
      <c r="G25" s="228">
        <v>1060000</v>
      </c>
      <c r="H25" s="228">
        <v>510000</v>
      </c>
      <c r="I25" s="229">
        <v>361558.39</v>
      </c>
      <c r="J25" s="229">
        <v>22266.240000000002</v>
      </c>
      <c r="K25" s="228">
        <v>126175.37</v>
      </c>
      <c r="L25" s="334" t="s">
        <v>10</v>
      </c>
      <c r="M25" s="441" t="s">
        <v>222</v>
      </c>
    </row>
    <row r="26" spans="1:14" s="4" customFormat="1" ht="21" customHeight="1" x14ac:dyDescent="0.2">
      <c r="A26" s="215">
        <v>750</v>
      </c>
      <c r="B26" s="204"/>
      <c r="C26" s="205"/>
      <c r="D26" s="204" t="s">
        <v>220</v>
      </c>
      <c r="E26" s="206">
        <v>120000</v>
      </c>
      <c r="F26" s="206">
        <v>0</v>
      </c>
      <c r="G26" s="206">
        <v>80590987.340000004</v>
      </c>
      <c r="H26" s="206">
        <v>35305364.399999999</v>
      </c>
      <c r="I26" s="206">
        <v>13583197.129999999</v>
      </c>
      <c r="J26" s="206">
        <v>1019518.54</v>
      </c>
      <c r="K26" s="206">
        <v>20702648.73</v>
      </c>
      <c r="L26" s="206">
        <v>0</v>
      </c>
      <c r="M26" s="207"/>
    </row>
    <row r="27" spans="1:14" s="1" customFormat="1" ht="21" customHeight="1" x14ac:dyDescent="0.2">
      <c r="A27" s="18"/>
      <c r="B27" s="122">
        <v>75095</v>
      </c>
      <c r="C27" s="208"/>
      <c r="D27" s="209" t="s">
        <v>25</v>
      </c>
      <c r="E27" s="210">
        <v>120000</v>
      </c>
      <c r="F27" s="210">
        <v>0</v>
      </c>
      <c r="G27" s="210">
        <v>77710014.340000004</v>
      </c>
      <c r="H27" s="210">
        <v>33172257.399999999</v>
      </c>
      <c r="I27" s="210">
        <v>13025231.129999999</v>
      </c>
      <c r="J27" s="210">
        <v>1019518.54</v>
      </c>
      <c r="K27" s="210">
        <v>19127507.73</v>
      </c>
      <c r="L27" s="210">
        <v>0</v>
      </c>
      <c r="M27" s="437"/>
    </row>
    <row r="28" spans="1:14" s="1" customFormat="1" ht="21" customHeight="1" x14ac:dyDescent="0.2">
      <c r="A28" s="442"/>
      <c r="B28" s="443"/>
      <c r="C28" s="214" t="s">
        <v>221</v>
      </c>
      <c r="D28" s="19" t="s">
        <v>300</v>
      </c>
      <c r="E28" s="223">
        <v>120000</v>
      </c>
      <c r="F28" s="19"/>
      <c r="G28" s="212">
        <v>18968000</v>
      </c>
      <c r="H28" s="213">
        <v>13203000</v>
      </c>
      <c r="I28" s="213">
        <v>2120813.19</v>
      </c>
      <c r="J28" s="444" t="s">
        <v>10</v>
      </c>
      <c r="K28" s="335">
        <v>11082186.810000001</v>
      </c>
      <c r="L28" s="270" t="s">
        <v>224</v>
      </c>
      <c r="M28" s="219" t="s">
        <v>222</v>
      </c>
    </row>
    <row r="29" spans="1:14" s="1" customFormat="1" ht="21" customHeight="1" x14ac:dyDescent="0.2">
      <c r="A29" s="215">
        <v>900</v>
      </c>
      <c r="B29" s="215"/>
      <c r="C29" s="216"/>
      <c r="D29" s="217" t="s">
        <v>223</v>
      </c>
      <c r="E29" s="218">
        <v>2000000</v>
      </c>
      <c r="F29" s="218">
        <v>0</v>
      </c>
      <c r="G29" s="218">
        <v>51942263.240000002</v>
      </c>
      <c r="H29" s="218">
        <v>21852029.109999999</v>
      </c>
      <c r="I29" s="218">
        <v>18628500</v>
      </c>
      <c r="J29" s="218">
        <v>506479.36999999994</v>
      </c>
      <c r="K29" s="218">
        <v>2717049.7399999998</v>
      </c>
      <c r="L29" s="218">
        <v>0</v>
      </c>
      <c r="M29" s="219"/>
    </row>
    <row r="30" spans="1:14" s="1" customFormat="1" ht="21" customHeight="1" x14ac:dyDescent="0.2">
      <c r="A30" s="220"/>
      <c r="B30" s="221">
        <v>90095</v>
      </c>
      <c r="C30" s="208"/>
      <c r="D30" s="209" t="s">
        <v>25</v>
      </c>
      <c r="E30" s="222">
        <v>2000000</v>
      </c>
      <c r="F30" s="222">
        <v>0</v>
      </c>
      <c r="G30" s="222">
        <v>44183595.240000002</v>
      </c>
      <c r="H30" s="222">
        <v>18264029.109999999</v>
      </c>
      <c r="I30" s="222">
        <v>15040500</v>
      </c>
      <c r="J30" s="222">
        <v>506479.36999999994</v>
      </c>
      <c r="K30" s="222">
        <v>2717049.7399999998</v>
      </c>
      <c r="L30" s="222">
        <v>0</v>
      </c>
      <c r="M30" s="437"/>
    </row>
    <row r="31" spans="1:14" s="1" customFormat="1" ht="21" customHeight="1" thickBot="1" x14ac:dyDescent="0.25">
      <c r="A31" s="227"/>
      <c r="B31" s="333"/>
      <c r="C31" s="214" t="s">
        <v>301</v>
      </c>
      <c r="D31" s="211" t="s">
        <v>302</v>
      </c>
      <c r="E31" s="336">
        <v>2000000</v>
      </c>
      <c r="F31" s="211"/>
      <c r="G31" s="228">
        <v>23101910</v>
      </c>
      <c r="H31" s="224">
        <v>2010000</v>
      </c>
      <c r="I31" s="213">
        <v>2010000</v>
      </c>
      <c r="J31" s="225" t="s">
        <v>10</v>
      </c>
      <c r="K31" s="225" t="s">
        <v>10</v>
      </c>
      <c r="L31" s="225" t="s">
        <v>10</v>
      </c>
      <c r="M31" s="441" t="s">
        <v>222</v>
      </c>
    </row>
    <row r="32" spans="1:14" s="1" customFormat="1" ht="21" customHeight="1" thickTop="1" thickBot="1" x14ac:dyDescent="0.25">
      <c r="A32" s="337"/>
      <c r="B32" s="338">
        <v>75818</v>
      </c>
      <c r="C32" s="339"/>
      <c r="D32" s="340" t="s">
        <v>303</v>
      </c>
      <c r="E32" s="341">
        <v>0</v>
      </c>
      <c r="F32" s="341">
        <v>3810000</v>
      </c>
      <c r="G32" s="342" t="s">
        <v>95</v>
      </c>
      <c r="H32" s="341">
        <v>8437593.1199999992</v>
      </c>
      <c r="I32" s="341">
        <v>8437593.1199999992</v>
      </c>
      <c r="J32" s="343" t="s">
        <v>10</v>
      </c>
      <c r="K32" s="344" t="s">
        <v>10</v>
      </c>
      <c r="L32" s="344" t="s">
        <v>10</v>
      </c>
      <c r="M32" s="445" t="s">
        <v>304</v>
      </c>
    </row>
    <row r="33" spans="1:13" s="1" customFormat="1" ht="21" customHeight="1" x14ac:dyDescent="0.2">
      <c r="A33" s="18"/>
      <c r="B33" s="203"/>
      <c r="C33" s="214"/>
      <c r="D33" s="345" t="s">
        <v>305</v>
      </c>
      <c r="E33" s="345"/>
      <c r="F33" s="223">
        <v>3810000</v>
      </c>
      <c r="G33" s="346" t="s">
        <v>95</v>
      </c>
      <c r="H33" s="213">
        <v>7437593.1199999992</v>
      </c>
      <c r="I33" s="213">
        <v>7437593.1199999992</v>
      </c>
      <c r="J33" s="225" t="s">
        <v>10</v>
      </c>
      <c r="K33" s="226" t="s">
        <v>10</v>
      </c>
      <c r="L33" s="226" t="s">
        <v>10</v>
      </c>
      <c r="M33" s="219" t="s">
        <v>304</v>
      </c>
    </row>
    <row r="35" spans="1:13" s="13" customFormat="1" ht="14.25" x14ac:dyDescent="0.2">
      <c r="A35" s="1"/>
      <c r="B35" s="1" t="s">
        <v>96</v>
      </c>
      <c r="C35" s="1"/>
      <c r="M35" s="14"/>
    </row>
  </sheetData>
  <pageMargins left="0.11811023622047245" right="0.11811023622047245" top="0.74803149606299213" bottom="0.74803149606299213" header="0.31496062992125984" footer="0.31496062992125984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3"/>
  <sheetViews>
    <sheetView zoomScale="120" zoomScaleNormal="120" workbookViewId="0"/>
  </sheetViews>
  <sheetFormatPr defaultColWidth="10.28515625" defaultRowHeight="11.25" x14ac:dyDescent="0.2"/>
  <cols>
    <col min="1" max="1" width="6.42578125" style="20" customWidth="1"/>
    <col min="2" max="2" width="58.28515625" style="20" customWidth="1"/>
    <col min="3" max="3" width="10.28515625" style="20"/>
    <col min="4" max="4" width="11.42578125" style="20" customWidth="1"/>
    <col min="5" max="7" width="10.7109375" style="20" customWidth="1"/>
    <col min="8" max="9" width="11.28515625" style="20" customWidth="1"/>
    <col min="10" max="10" width="17" style="20" customWidth="1"/>
    <col min="11" max="11" width="16.28515625" style="20" customWidth="1"/>
    <col min="12" max="256" width="10.28515625" style="20"/>
    <col min="257" max="257" width="6.42578125" style="20" customWidth="1"/>
    <col min="258" max="258" width="58.28515625" style="20" customWidth="1"/>
    <col min="259" max="259" width="10.28515625" style="20"/>
    <col min="260" max="260" width="11" style="20" customWidth="1"/>
    <col min="261" max="262" width="9.7109375" style="20" customWidth="1"/>
    <col min="263" max="263" width="10.7109375" style="20" customWidth="1"/>
    <col min="264" max="265" width="11.28515625" style="20" customWidth="1"/>
    <col min="266" max="266" width="17" style="20" customWidth="1"/>
    <col min="267" max="267" width="16.28515625" style="20" customWidth="1"/>
    <col min="268" max="512" width="10.28515625" style="20"/>
    <col min="513" max="513" width="6.42578125" style="20" customWidth="1"/>
    <col min="514" max="514" width="58.28515625" style="20" customWidth="1"/>
    <col min="515" max="515" width="10.28515625" style="20"/>
    <col min="516" max="516" width="11" style="20" customWidth="1"/>
    <col min="517" max="518" width="9.7109375" style="20" customWidth="1"/>
    <col min="519" max="519" width="10.7109375" style="20" customWidth="1"/>
    <col min="520" max="521" width="11.28515625" style="20" customWidth="1"/>
    <col min="522" max="522" width="17" style="20" customWidth="1"/>
    <col min="523" max="523" width="16.28515625" style="20" customWidth="1"/>
    <col min="524" max="768" width="10.28515625" style="20"/>
    <col min="769" max="769" width="6.42578125" style="20" customWidth="1"/>
    <col min="770" max="770" width="58.28515625" style="20" customWidth="1"/>
    <col min="771" max="771" width="10.28515625" style="20"/>
    <col min="772" max="772" width="11" style="20" customWidth="1"/>
    <col min="773" max="774" width="9.7109375" style="20" customWidth="1"/>
    <col min="775" max="775" width="10.7109375" style="20" customWidth="1"/>
    <col min="776" max="777" width="11.28515625" style="20" customWidth="1"/>
    <col min="778" max="778" width="17" style="20" customWidth="1"/>
    <col min="779" max="779" width="16.28515625" style="20" customWidth="1"/>
    <col min="780" max="1024" width="10.28515625" style="20"/>
    <col min="1025" max="1025" width="6.42578125" style="20" customWidth="1"/>
    <col min="1026" max="1026" width="58.28515625" style="20" customWidth="1"/>
    <col min="1027" max="1027" width="10.28515625" style="20"/>
    <col min="1028" max="1028" width="11" style="20" customWidth="1"/>
    <col min="1029" max="1030" width="9.7109375" style="20" customWidth="1"/>
    <col min="1031" max="1031" width="10.7109375" style="20" customWidth="1"/>
    <col min="1032" max="1033" width="11.28515625" style="20" customWidth="1"/>
    <col min="1034" max="1034" width="17" style="20" customWidth="1"/>
    <col min="1035" max="1035" width="16.28515625" style="20" customWidth="1"/>
    <col min="1036" max="1280" width="10.28515625" style="20"/>
    <col min="1281" max="1281" width="6.42578125" style="20" customWidth="1"/>
    <col min="1282" max="1282" width="58.28515625" style="20" customWidth="1"/>
    <col min="1283" max="1283" width="10.28515625" style="20"/>
    <col min="1284" max="1284" width="11" style="20" customWidth="1"/>
    <col min="1285" max="1286" width="9.7109375" style="20" customWidth="1"/>
    <col min="1287" max="1287" width="10.7109375" style="20" customWidth="1"/>
    <col min="1288" max="1289" width="11.28515625" style="20" customWidth="1"/>
    <col min="1290" max="1290" width="17" style="20" customWidth="1"/>
    <col min="1291" max="1291" width="16.28515625" style="20" customWidth="1"/>
    <col min="1292" max="1536" width="10.28515625" style="20"/>
    <col min="1537" max="1537" width="6.42578125" style="20" customWidth="1"/>
    <col min="1538" max="1538" width="58.28515625" style="20" customWidth="1"/>
    <col min="1539" max="1539" width="10.28515625" style="20"/>
    <col min="1540" max="1540" width="11" style="20" customWidth="1"/>
    <col min="1541" max="1542" width="9.7109375" style="20" customWidth="1"/>
    <col min="1543" max="1543" width="10.7109375" style="20" customWidth="1"/>
    <col min="1544" max="1545" width="11.28515625" style="20" customWidth="1"/>
    <col min="1546" max="1546" width="17" style="20" customWidth="1"/>
    <col min="1547" max="1547" width="16.28515625" style="20" customWidth="1"/>
    <col min="1548" max="1792" width="10.28515625" style="20"/>
    <col min="1793" max="1793" width="6.42578125" style="20" customWidth="1"/>
    <col min="1794" max="1794" width="58.28515625" style="20" customWidth="1"/>
    <col min="1795" max="1795" width="10.28515625" style="20"/>
    <col min="1796" max="1796" width="11" style="20" customWidth="1"/>
    <col min="1797" max="1798" width="9.7109375" style="20" customWidth="1"/>
    <col min="1799" max="1799" width="10.7109375" style="20" customWidth="1"/>
    <col min="1800" max="1801" width="11.28515625" style="20" customWidth="1"/>
    <col min="1802" max="1802" width="17" style="20" customWidth="1"/>
    <col min="1803" max="1803" width="16.28515625" style="20" customWidth="1"/>
    <col min="1804" max="2048" width="10.28515625" style="20"/>
    <col min="2049" max="2049" width="6.42578125" style="20" customWidth="1"/>
    <col min="2050" max="2050" width="58.28515625" style="20" customWidth="1"/>
    <col min="2051" max="2051" width="10.28515625" style="20"/>
    <col min="2052" max="2052" width="11" style="20" customWidth="1"/>
    <col min="2053" max="2054" width="9.7109375" style="20" customWidth="1"/>
    <col min="2055" max="2055" width="10.7109375" style="20" customWidth="1"/>
    <col min="2056" max="2057" width="11.28515625" style="20" customWidth="1"/>
    <col min="2058" max="2058" width="17" style="20" customWidth="1"/>
    <col min="2059" max="2059" width="16.28515625" style="20" customWidth="1"/>
    <col min="2060" max="2304" width="10.28515625" style="20"/>
    <col min="2305" max="2305" width="6.42578125" style="20" customWidth="1"/>
    <col min="2306" max="2306" width="58.28515625" style="20" customWidth="1"/>
    <col min="2307" max="2307" width="10.28515625" style="20"/>
    <col min="2308" max="2308" width="11" style="20" customWidth="1"/>
    <col min="2309" max="2310" width="9.7109375" style="20" customWidth="1"/>
    <col min="2311" max="2311" width="10.7109375" style="20" customWidth="1"/>
    <col min="2312" max="2313" width="11.28515625" style="20" customWidth="1"/>
    <col min="2314" max="2314" width="17" style="20" customWidth="1"/>
    <col min="2315" max="2315" width="16.28515625" style="20" customWidth="1"/>
    <col min="2316" max="2560" width="10.28515625" style="20"/>
    <col min="2561" max="2561" width="6.42578125" style="20" customWidth="1"/>
    <col min="2562" max="2562" width="58.28515625" style="20" customWidth="1"/>
    <col min="2563" max="2563" width="10.28515625" style="20"/>
    <col min="2564" max="2564" width="11" style="20" customWidth="1"/>
    <col min="2565" max="2566" width="9.7109375" style="20" customWidth="1"/>
    <col min="2567" max="2567" width="10.7109375" style="20" customWidth="1"/>
    <col min="2568" max="2569" width="11.28515625" style="20" customWidth="1"/>
    <col min="2570" max="2570" width="17" style="20" customWidth="1"/>
    <col min="2571" max="2571" width="16.28515625" style="20" customWidth="1"/>
    <col min="2572" max="2816" width="10.28515625" style="20"/>
    <col min="2817" max="2817" width="6.42578125" style="20" customWidth="1"/>
    <col min="2818" max="2818" width="58.28515625" style="20" customWidth="1"/>
    <col min="2819" max="2819" width="10.28515625" style="20"/>
    <col min="2820" max="2820" width="11" style="20" customWidth="1"/>
    <col min="2821" max="2822" width="9.7109375" style="20" customWidth="1"/>
    <col min="2823" max="2823" width="10.7109375" style="20" customWidth="1"/>
    <col min="2824" max="2825" width="11.28515625" style="20" customWidth="1"/>
    <col min="2826" max="2826" width="17" style="20" customWidth="1"/>
    <col min="2827" max="2827" width="16.28515625" style="20" customWidth="1"/>
    <col min="2828" max="3072" width="10.28515625" style="20"/>
    <col min="3073" max="3073" width="6.42578125" style="20" customWidth="1"/>
    <col min="3074" max="3074" width="58.28515625" style="20" customWidth="1"/>
    <col min="3075" max="3075" width="10.28515625" style="20"/>
    <col min="3076" max="3076" width="11" style="20" customWidth="1"/>
    <col min="3077" max="3078" width="9.7109375" style="20" customWidth="1"/>
    <col min="3079" max="3079" width="10.7109375" style="20" customWidth="1"/>
    <col min="3080" max="3081" width="11.28515625" style="20" customWidth="1"/>
    <col min="3082" max="3082" width="17" style="20" customWidth="1"/>
    <col min="3083" max="3083" width="16.28515625" style="20" customWidth="1"/>
    <col min="3084" max="3328" width="10.28515625" style="20"/>
    <col min="3329" max="3329" width="6.42578125" style="20" customWidth="1"/>
    <col min="3330" max="3330" width="58.28515625" style="20" customWidth="1"/>
    <col min="3331" max="3331" width="10.28515625" style="20"/>
    <col min="3332" max="3332" width="11" style="20" customWidth="1"/>
    <col min="3333" max="3334" width="9.7109375" style="20" customWidth="1"/>
    <col min="3335" max="3335" width="10.7109375" style="20" customWidth="1"/>
    <col min="3336" max="3337" width="11.28515625" style="20" customWidth="1"/>
    <col min="3338" max="3338" width="17" style="20" customWidth="1"/>
    <col min="3339" max="3339" width="16.28515625" style="20" customWidth="1"/>
    <col min="3340" max="3584" width="10.28515625" style="20"/>
    <col min="3585" max="3585" width="6.42578125" style="20" customWidth="1"/>
    <col min="3586" max="3586" width="58.28515625" style="20" customWidth="1"/>
    <col min="3587" max="3587" width="10.28515625" style="20"/>
    <col min="3588" max="3588" width="11" style="20" customWidth="1"/>
    <col min="3589" max="3590" width="9.7109375" style="20" customWidth="1"/>
    <col min="3591" max="3591" width="10.7109375" style="20" customWidth="1"/>
    <col min="3592" max="3593" width="11.28515625" style="20" customWidth="1"/>
    <col min="3594" max="3594" width="17" style="20" customWidth="1"/>
    <col min="3595" max="3595" width="16.28515625" style="20" customWidth="1"/>
    <col min="3596" max="3840" width="10.28515625" style="20"/>
    <col min="3841" max="3841" width="6.42578125" style="20" customWidth="1"/>
    <col min="3842" max="3842" width="58.28515625" style="20" customWidth="1"/>
    <col min="3843" max="3843" width="10.28515625" style="20"/>
    <col min="3844" max="3844" width="11" style="20" customWidth="1"/>
    <col min="3845" max="3846" width="9.7109375" style="20" customWidth="1"/>
    <col min="3847" max="3847" width="10.7109375" style="20" customWidth="1"/>
    <col min="3848" max="3849" width="11.28515625" style="20" customWidth="1"/>
    <col min="3850" max="3850" width="17" style="20" customWidth="1"/>
    <col min="3851" max="3851" width="16.28515625" style="20" customWidth="1"/>
    <col min="3852" max="4096" width="10.28515625" style="20"/>
    <col min="4097" max="4097" width="6.42578125" style="20" customWidth="1"/>
    <col min="4098" max="4098" width="58.28515625" style="20" customWidth="1"/>
    <col min="4099" max="4099" width="10.28515625" style="20"/>
    <col min="4100" max="4100" width="11" style="20" customWidth="1"/>
    <col min="4101" max="4102" width="9.7109375" style="20" customWidth="1"/>
    <col min="4103" max="4103" width="10.7109375" style="20" customWidth="1"/>
    <col min="4104" max="4105" width="11.28515625" style="20" customWidth="1"/>
    <col min="4106" max="4106" width="17" style="20" customWidth="1"/>
    <col min="4107" max="4107" width="16.28515625" style="20" customWidth="1"/>
    <col min="4108" max="4352" width="10.28515625" style="20"/>
    <col min="4353" max="4353" width="6.42578125" style="20" customWidth="1"/>
    <col min="4354" max="4354" width="58.28515625" style="20" customWidth="1"/>
    <col min="4355" max="4355" width="10.28515625" style="20"/>
    <col min="4356" max="4356" width="11" style="20" customWidth="1"/>
    <col min="4357" max="4358" width="9.7109375" style="20" customWidth="1"/>
    <col min="4359" max="4359" width="10.7109375" style="20" customWidth="1"/>
    <col min="4360" max="4361" width="11.28515625" style="20" customWidth="1"/>
    <col min="4362" max="4362" width="17" style="20" customWidth="1"/>
    <col min="4363" max="4363" width="16.28515625" style="20" customWidth="1"/>
    <col min="4364" max="4608" width="10.28515625" style="20"/>
    <col min="4609" max="4609" width="6.42578125" style="20" customWidth="1"/>
    <col min="4610" max="4610" width="58.28515625" style="20" customWidth="1"/>
    <col min="4611" max="4611" width="10.28515625" style="20"/>
    <col min="4612" max="4612" width="11" style="20" customWidth="1"/>
    <col min="4613" max="4614" width="9.7109375" style="20" customWidth="1"/>
    <col min="4615" max="4615" width="10.7109375" style="20" customWidth="1"/>
    <col min="4616" max="4617" width="11.28515625" style="20" customWidth="1"/>
    <col min="4618" max="4618" width="17" style="20" customWidth="1"/>
    <col min="4619" max="4619" width="16.28515625" style="20" customWidth="1"/>
    <col min="4620" max="4864" width="10.28515625" style="20"/>
    <col min="4865" max="4865" width="6.42578125" style="20" customWidth="1"/>
    <col min="4866" max="4866" width="58.28515625" style="20" customWidth="1"/>
    <col min="4867" max="4867" width="10.28515625" style="20"/>
    <col min="4868" max="4868" width="11" style="20" customWidth="1"/>
    <col min="4869" max="4870" width="9.7109375" style="20" customWidth="1"/>
    <col min="4871" max="4871" width="10.7109375" style="20" customWidth="1"/>
    <col min="4872" max="4873" width="11.28515625" style="20" customWidth="1"/>
    <col min="4874" max="4874" width="17" style="20" customWidth="1"/>
    <col min="4875" max="4875" width="16.28515625" style="20" customWidth="1"/>
    <col min="4876" max="5120" width="10.28515625" style="20"/>
    <col min="5121" max="5121" width="6.42578125" style="20" customWidth="1"/>
    <col min="5122" max="5122" width="58.28515625" style="20" customWidth="1"/>
    <col min="5123" max="5123" width="10.28515625" style="20"/>
    <col min="5124" max="5124" width="11" style="20" customWidth="1"/>
    <col min="5125" max="5126" width="9.7109375" style="20" customWidth="1"/>
    <col min="5127" max="5127" width="10.7109375" style="20" customWidth="1"/>
    <col min="5128" max="5129" width="11.28515625" style="20" customWidth="1"/>
    <col min="5130" max="5130" width="17" style="20" customWidth="1"/>
    <col min="5131" max="5131" width="16.28515625" style="20" customWidth="1"/>
    <col min="5132" max="5376" width="10.28515625" style="20"/>
    <col min="5377" max="5377" width="6.42578125" style="20" customWidth="1"/>
    <col min="5378" max="5378" width="58.28515625" style="20" customWidth="1"/>
    <col min="5379" max="5379" width="10.28515625" style="20"/>
    <col min="5380" max="5380" width="11" style="20" customWidth="1"/>
    <col min="5381" max="5382" width="9.7109375" style="20" customWidth="1"/>
    <col min="5383" max="5383" width="10.7109375" style="20" customWidth="1"/>
    <col min="5384" max="5385" width="11.28515625" style="20" customWidth="1"/>
    <col min="5386" max="5386" width="17" style="20" customWidth="1"/>
    <col min="5387" max="5387" width="16.28515625" style="20" customWidth="1"/>
    <col min="5388" max="5632" width="10.28515625" style="20"/>
    <col min="5633" max="5633" width="6.42578125" style="20" customWidth="1"/>
    <col min="5634" max="5634" width="58.28515625" style="20" customWidth="1"/>
    <col min="5635" max="5635" width="10.28515625" style="20"/>
    <col min="5636" max="5636" width="11" style="20" customWidth="1"/>
    <col min="5637" max="5638" width="9.7109375" style="20" customWidth="1"/>
    <col min="5639" max="5639" width="10.7109375" style="20" customWidth="1"/>
    <col min="5640" max="5641" width="11.28515625" style="20" customWidth="1"/>
    <col min="5642" max="5642" width="17" style="20" customWidth="1"/>
    <col min="5643" max="5643" width="16.28515625" style="20" customWidth="1"/>
    <col min="5644" max="5888" width="10.28515625" style="20"/>
    <col min="5889" max="5889" width="6.42578125" style="20" customWidth="1"/>
    <col min="5890" max="5890" width="58.28515625" style="20" customWidth="1"/>
    <col min="5891" max="5891" width="10.28515625" style="20"/>
    <col min="5892" max="5892" width="11" style="20" customWidth="1"/>
    <col min="5893" max="5894" width="9.7109375" style="20" customWidth="1"/>
    <col min="5895" max="5895" width="10.7109375" style="20" customWidth="1"/>
    <col min="5896" max="5897" width="11.28515625" style="20" customWidth="1"/>
    <col min="5898" max="5898" width="17" style="20" customWidth="1"/>
    <col min="5899" max="5899" width="16.28515625" style="20" customWidth="1"/>
    <col min="5900" max="6144" width="10.28515625" style="20"/>
    <col min="6145" max="6145" width="6.42578125" style="20" customWidth="1"/>
    <col min="6146" max="6146" width="58.28515625" style="20" customWidth="1"/>
    <col min="6147" max="6147" width="10.28515625" style="20"/>
    <col min="6148" max="6148" width="11" style="20" customWidth="1"/>
    <col min="6149" max="6150" width="9.7109375" style="20" customWidth="1"/>
    <col min="6151" max="6151" width="10.7109375" style="20" customWidth="1"/>
    <col min="6152" max="6153" width="11.28515625" style="20" customWidth="1"/>
    <col min="6154" max="6154" width="17" style="20" customWidth="1"/>
    <col min="6155" max="6155" width="16.28515625" style="20" customWidth="1"/>
    <col min="6156" max="6400" width="10.28515625" style="20"/>
    <col min="6401" max="6401" width="6.42578125" style="20" customWidth="1"/>
    <col min="6402" max="6402" width="58.28515625" style="20" customWidth="1"/>
    <col min="6403" max="6403" width="10.28515625" style="20"/>
    <col min="6404" max="6404" width="11" style="20" customWidth="1"/>
    <col min="6405" max="6406" width="9.7109375" style="20" customWidth="1"/>
    <col min="6407" max="6407" width="10.7109375" style="20" customWidth="1"/>
    <col min="6408" max="6409" width="11.28515625" style="20" customWidth="1"/>
    <col min="6410" max="6410" width="17" style="20" customWidth="1"/>
    <col min="6411" max="6411" width="16.28515625" style="20" customWidth="1"/>
    <col min="6412" max="6656" width="10.28515625" style="20"/>
    <col min="6657" max="6657" width="6.42578125" style="20" customWidth="1"/>
    <col min="6658" max="6658" width="58.28515625" style="20" customWidth="1"/>
    <col min="6659" max="6659" width="10.28515625" style="20"/>
    <col min="6660" max="6660" width="11" style="20" customWidth="1"/>
    <col min="6661" max="6662" width="9.7109375" style="20" customWidth="1"/>
    <col min="6663" max="6663" width="10.7109375" style="20" customWidth="1"/>
    <col min="6664" max="6665" width="11.28515625" style="20" customWidth="1"/>
    <col min="6666" max="6666" width="17" style="20" customWidth="1"/>
    <col min="6667" max="6667" width="16.28515625" style="20" customWidth="1"/>
    <col min="6668" max="6912" width="10.28515625" style="20"/>
    <col min="6913" max="6913" width="6.42578125" style="20" customWidth="1"/>
    <col min="6914" max="6914" width="58.28515625" style="20" customWidth="1"/>
    <col min="6915" max="6915" width="10.28515625" style="20"/>
    <col min="6916" max="6916" width="11" style="20" customWidth="1"/>
    <col min="6917" max="6918" width="9.7109375" style="20" customWidth="1"/>
    <col min="6919" max="6919" width="10.7109375" style="20" customWidth="1"/>
    <col min="6920" max="6921" width="11.28515625" style="20" customWidth="1"/>
    <col min="6922" max="6922" width="17" style="20" customWidth="1"/>
    <col min="6923" max="6923" width="16.28515625" style="20" customWidth="1"/>
    <col min="6924" max="7168" width="10.28515625" style="20"/>
    <col min="7169" max="7169" width="6.42578125" style="20" customWidth="1"/>
    <col min="7170" max="7170" width="58.28515625" style="20" customWidth="1"/>
    <col min="7171" max="7171" width="10.28515625" style="20"/>
    <col min="7172" max="7172" width="11" style="20" customWidth="1"/>
    <col min="7173" max="7174" width="9.7109375" style="20" customWidth="1"/>
    <col min="7175" max="7175" width="10.7109375" style="20" customWidth="1"/>
    <col min="7176" max="7177" width="11.28515625" style="20" customWidth="1"/>
    <col min="7178" max="7178" width="17" style="20" customWidth="1"/>
    <col min="7179" max="7179" width="16.28515625" style="20" customWidth="1"/>
    <col min="7180" max="7424" width="10.28515625" style="20"/>
    <col min="7425" max="7425" width="6.42578125" style="20" customWidth="1"/>
    <col min="7426" max="7426" width="58.28515625" style="20" customWidth="1"/>
    <col min="7427" max="7427" width="10.28515625" style="20"/>
    <col min="7428" max="7428" width="11" style="20" customWidth="1"/>
    <col min="7429" max="7430" width="9.7109375" style="20" customWidth="1"/>
    <col min="7431" max="7431" width="10.7109375" style="20" customWidth="1"/>
    <col min="7432" max="7433" width="11.28515625" style="20" customWidth="1"/>
    <col min="7434" max="7434" width="17" style="20" customWidth="1"/>
    <col min="7435" max="7435" width="16.28515625" style="20" customWidth="1"/>
    <col min="7436" max="7680" width="10.28515625" style="20"/>
    <col min="7681" max="7681" width="6.42578125" style="20" customWidth="1"/>
    <col min="7682" max="7682" width="58.28515625" style="20" customWidth="1"/>
    <col min="7683" max="7683" width="10.28515625" style="20"/>
    <col min="7684" max="7684" width="11" style="20" customWidth="1"/>
    <col min="7685" max="7686" width="9.7109375" style="20" customWidth="1"/>
    <col min="7687" max="7687" width="10.7109375" style="20" customWidth="1"/>
    <col min="7688" max="7689" width="11.28515625" style="20" customWidth="1"/>
    <col min="7690" max="7690" width="17" style="20" customWidth="1"/>
    <col min="7691" max="7691" width="16.28515625" style="20" customWidth="1"/>
    <col min="7692" max="7936" width="10.28515625" style="20"/>
    <col min="7937" max="7937" width="6.42578125" style="20" customWidth="1"/>
    <col min="7938" max="7938" width="58.28515625" style="20" customWidth="1"/>
    <col min="7939" max="7939" width="10.28515625" style="20"/>
    <col min="7940" max="7940" width="11" style="20" customWidth="1"/>
    <col min="7941" max="7942" width="9.7109375" style="20" customWidth="1"/>
    <col min="7943" max="7943" width="10.7109375" style="20" customWidth="1"/>
    <col min="7944" max="7945" width="11.28515625" style="20" customWidth="1"/>
    <col min="7946" max="7946" width="17" style="20" customWidth="1"/>
    <col min="7947" max="7947" width="16.28515625" style="20" customWidth="1"/>
    <col min="7948" max="8192" width="10.28515625" style="20"/>
    <col min="8193" max="8193" width="6.42578125" style="20" customWidth="1"/>
    <col min="8194" max="8194" width="58.28515625" style="20" customWidth="1"/>
    <col min="8195" max="8195" width="10.28515625" style="20"/>
    <col min="8196" max="8196" width="11" style="20" customWidth="1"/>
    <col min="8197" max="8198" width="9.7109375" style="20" customWidth="1"/>
    <col min="8199" max="8199" width="10.7109375" style="20" customWidth="1"/>
    <col min="8200" max="8201" width="11.28515625" style="20" customWidth="1"/>
    <col min="8202" max="8202" width="17" style="20" customWidth="1"/>
    <col min="8203" max="8203" width="16.28515625" style="20" customWidth="1"/>
    <col min="8204" max="8448" width="10.28515625" style="20"/>
    <col min="8449" max="8449" width="6.42578125" style="20" customWidth="1"/>
    <col min="8450" max="8450" width="58.28515625" style="20" customWidth="1"/>
    <col min="8451" max="8451" width="10.28515625" style="20"/>
    <col min="8452" max="8452" width="11" style="20" customWidth="1"/>
    <col min="8453" max="8454" width="9.7109375" style="20" customWidth="1"/>
    <col min="8455" max="8455" width="10.7109375" style="20" customWidth="1"/>
    <col min="8456" max="8457" width="11.28515625" style="20" customWidth="1"/>
    <col min="8458" max="8458" width="17" style="20" customWidth="1"/>
    <col min="8459" max="8459" width="16.28515625" style="20" customWidth="1"/>
    <col min="8460" max="8704" width="10.28515625" style="20"/>
    <col min="8705" max="8705" width="6.42578125" style="20" customWidth="1"/>
    <col min="8706" max="8706" width="58.28515625" style="20" customWidth="1"/>
    <col min="8707" max="8707" width="10.28515625" style="20"/>
    <col min="8708" max="8708" width="11" style="20" customWidth="1"/>
    <col min="8709" max="8710" width="9.7109375" style="20" customWidth="1"/>
    <col min="8711" max="8711" width="10.7109375" style="20" customWidth="1"/>
    <col min="8712" max="8713" width="11.28515625" style="20" customWidth="1"/>
    <col min="8714" max="8714" width="17" style="20" customWidth="1"/>
    <col min="8715" max="8715" width="16.28515625" style="20" customWidth="1"/>
    <col min="8716" max="8960" width="10.28515625" style="20"/>
    <col min="8961" max="8961" width="6.42578125" style="20" customWidth="1"/>
    <col min="8962" max="8962" width="58.28515625" style="20" customWidth="1"/>
    <col min="8963" max="8963" width="10.28515625" style="20"/>
    <col min="8964" max="8964" width="11" style="20" customWidth="1"/>
    <col min="8965" max="8966" width="9.7109375" style="20" customWidth="1"/>
    <col min="8967" max="8967" width="10.7109375" style="20" customWidth="1"/>
    <col min="8968" max="8969" width="11.28515625" style="20" customWidth="1"/>
    <col min="8970" max="8970" width="17" style="20" customWidth="1"/>
    <col min="8971" max="8971" width="16.28515625" style="20" customWidth="1"/>
    <col min="8972" max="9216" width="10.28515625" style="20"/>
    <col min="9217" max="9217" width="6.42578125" style="20" customWidth="1"/>
    <col min="9218" max="9218" width="58.28515625" style="20" customWidth="1"/>
    <col min="9219" max="9219" width="10.28515625" style="20"/>
    <col min="9220" max="9220" width="11" style="20" customWidth="1"/>
    <col min="9221" max="9222" width="9.7109375" style="20" customWidth="1"/>
    <col min="9223" max="9223" width="10.7109375" style="20" customWidth="1"/>
    <col min="9224" max="9225" width="11.28515625" style="20" customWidth="1"/>
    <col min="9226" max="9226" width="17" style="20" customWidth="1"/>
    <col min="9227" max="9227" width="16.28515625" style="20" customWidth="1"/>
    <col min="9228" max="9472" width="10.28515625" style="20"/>
    <col min="9473" max="9473" width="6.42578125" style="20" customWidth="1"/>
    <col min="9474" max="9474" width="58.28515625" style="20" customWidth="1"/>
    <col min="9475" max="9475" width="10.28515625" style="20"/>
    <col min="9476" max="9476" width="11" style="20" customWidth="1"/>
    <col min="9477" max="9478" width="9.7109375" style="20" customWidth="1"/>
    <col min="9479" max="9479" width="10.7109375" style="20" customWidth="1"/>
    <col min="9480" max="9481" width="11.28515625" style="20" customWidth="1"/>
    <col min="9482" max="9482" width="17" style="20" customWidth="1"/>
    <col min="9483" max="9483" width="16.28515625" style="20" customWidth="1"/>
    <col min="9484" max="9728" width="10.28515625" style="20"/>
    <col min="9729" max="9729" width="6.42578125" style="20" customWidth="1"/>
    <col min="9730" max="9730" width="58.28515625" style="20" customWidth="1"/>
    <col min="9731" max="9731" width="10.28515625" style="20"/>
    <col min="9732" max="9732" width="11" style="20" customWidth="1"/>
    <col min="9733" max="9734" width="9.7109375" style="20" customWidth="1"/>
    <col min="9735" max="9735" width="10.7109375" style="20" customWidth="1"/>
    <col min="9736" max="9737" width="11.28515625" style="20" customWidth="1"/>
    <col min="9738" max="9738" width="17" style="20" customWidth="1"/>
    <col min="9739" max="9739" width="16.28515625" style="20" customWidth="1"/>
    <col min="9740" max="9984" width="10.28515625" style="20"/>
    <col min="9985" max="9985" width="6.42578125" style="20" customWidth="1"/>
    <col min="9986" max="9986" width="58.28515625" style="20" customWidth="1"/>
    <col min="9987" max="9987" width="10.28515625" style="20"/>
    <col min="9988" max="9988" width="11" style="20" customWidth="1"/>
    <col min="9989" max="9990" width="9.7109375" style="20" customWidth="1"/>
    <col min="9991" max="9991" width="10.7109375" style="20" customWidth="1"/>
    <col min="9992" max="9993" width="11.28515625" style="20" customWidth="1"/>
    <col min="9994" max="9994" width="17" style="20" customWidth="1"/>
    <col min="9995" max="9995" width="16.28515625" style="20" customWidth="1"/>
    <col min="9996" max="10240" width="10.28515625" style="20"/>
    <col min="10241" max="10241" width="6.42578125" style="20" customWidth="1"/>
    <col min="10242" max="10242" width="58.28515625" style="20" customWidth="1"/>
    <col min="10243" max="10243" width="10.28515625" style="20"/>
    <col min="10244" max="10244" width="11" style="20" customWidth="1"/>
    <col min="10245" max="10246" width="9.7109375" style="20" customWidth="1"/>
    <col min="10247" max="10247" width="10.7109375" style="20" customWidth="1"/>
    <col min="10248" max="10249" width="11.28515625" style="20" customWidth="1"/>
    <col min="10250" max="10250" width="17" style="20" customWidth="1"/>
    <col min="10251" max="10251" width="16.28515625" style="20" customWidth="1"/>
    <col min="10252" max="10496" width="10.28515625" style="20"/>
    <col min="10497" max="10497" width="6.42578125" style="20" customWidth="1"/>
    <col min="10498" max="10498" width="58.28515625" style="20" customWidth="1"/>
    <col min="10499" max="10499" width="10.28515625" style="20"/>
    <col min="10500" max="10500" width="11" style="20" customWidth="1"/>
    <col min="10501" max="10502" width="9.7109375" style="20" customWidth="1"/>
    <col min="10503" max="10503" width="10.7109375" style="20" customWidth="1"/>
    <col min="10504" max="10505" width="11.28515625" style="20" customWidth="1"/>
    <col min="10506" max="10506" width="17" style="20" customWidth="1"/>
    <col min="10507" max="10507" width="16.28515625" style="20" customWidth="1"/>
    <col min="10508" max="10752" width="10.28515625" style="20"/>
    <col min="10753" max="10753" width="6.42578125" style="20" customWidth="1"/>
    <col min="10754" max="10754" width="58.28515625" style="20" customWidth="1"/>
    <col min="10755" max="10755" width="10.28515625" style="20"/>
    <col min="10756" max="10756" width="11" style="20" customWidth="1"/>
    <col min="10757" max="10758" width="9.7109375" style="20" customWidth="1"/>
    <col min="10759" max="10759" width="10.7109375" style="20" customWidth="1"/>
    <col min="10760" max="10761" width="11.28515625" style="20" customWidth="1"/>
    <col min="10762" max="10762" width="17" style="20" customWidth="1"/>
    <col min="10763" max="10763" width="16.28515625" style="20" customWidth="1"/>
    <col min="10764" max="11008" width="10.28515625" style="20"/>
    <col min="11009" max="11009" width="6.42578125" style="20" customWidth="1"/>
    <col min="11010" max="11010" width="58.28515625" style="20" customWidth="1"/>
    <col min="11011" max="11011" width="10.28515625" style="20"/>
    <col min="11012" max="11012" width="11" style="20" customWidth="1"/>
    <col min="11013" max="11014" width="9.7109375" style="20" customWidth="1"/>
    <col min="11015" max="11015" width="10.7109375" style="20" customWidth="1"/>
    <col min="11016" max="11017" width="11.28515625" style="20" customWidth="1"/>
    <col min="11018" max="11018" width="17" style="20" customWidth="1"/>
    <col min="11019" max="11019" width="16.28515625" style="20" customWidth="1"/>
    <col min="11020" max="11264" width="10.28515625" style="20"/>
    <col min="11265" max="11265" width="6.42578125" style="20" customWidth="1"/>
    <col min="11266" max="11266" width="58.28515625" style="20" customWidth="1"/>
    <col min="11267" max="11267" width="10.28515625" style="20"/>
    <col min="11268" max="11268" width="11" style="20" customWidth="1"/>
    <col min="11269" max="11270" width="9.7109375" style="20" customWidth="1"/>
    <col min="11271" max="11271" width="10.7109375" style="20" customWidth="1"/>
    <col min="11272" max="11273" width="11.28515625" style="20" customWidth="1"/>
    <col min="11274" max="11274" width="17" style="20" customWidth="1"/>
    <col min="11275" max="11275" width="16.28515625" style="20" customWidth="1"/>
    <col min="11276" max="11520" width="10.28515625" style="20"/>
    <col min="11521" max="11521" width="6.42578125" style="20" customWidth="1"/>
    <col min="11522" max="11522" width="58.28515625" style="20" customWidth="1"/>
    <col min="11523" max="11523" width="10.28515625" style="20"/>
    <col min="11524" max="11524" width="11" style="20" customWidth="1"/>
    <col min="11525" max="11526" width="9.7109375" style="20" customWidth="1"/>
    <col min="11527" max="11527" width="10.7109375" style="20" customWidth="1"/>
    <col min="11528" max="11529" width="11.28515625" style="20" customWidth="1"/>
    <col min="11530" max="11530" width="17" style="20" customWidth="1"/>
    <col min="11531" max="11531" width="16.28515625" style="20" customWidth="1"/>
    <col min="11532" max="11776" width="10.28515625" style="20"/>
    <col min="11777" max="11777" width="6.42578125" style="20" customWidth="1"/>
    <col min="11778" max="11778" width="58.28515625" style="20" customWidth="1"/>
    <col min="11779" max="11779" width="10.28515625" style="20"/>
    <col min="11780" max="11780" width="11" style="20" customWidth="1"/>
    <col min="11781" max="11782" width="9.7109375" style="20" customWidth="1"/>
    <col min="11783" max="11783" width="10.7109375" style="20" customWidth="1"/>
    <col min="11784" max="11785" width="11.28515625" style="20" customWidth="1"/>
    <col min="11786" max="11786" width="17" style="20" customWidth="1"/>
    <col min="11787" max="11787" width="16.28515625" style="20" customWidth="1"/>
    <col min="11788" max="12032" width="10.28515625" style="20"/>
    <col min="12033" max="12033" width="6.42578125" style="20" customWidth="1"/>
    <col min="12034" max="12034" width="58.28515625" style="20" customWidth="1"/>
    <col min="12035" max="12035" width="10.28515625" style="20"/>
    <col min="12036" max="12036" width="11" style="20" customWidth="1"/>
    <col min="12037" max="12038" width="9.7109375" style="20" customWidth="1"/>
    <col min="12039" max="12039" width="10.7109375" style="20" customWidth="1"/>
    <col min="12040" max="12041" width="11.28515625" style="20" customWidth="1"/>
    <col min="12042" max="12042" width="17" style="20" customWidth="1"/>
    <col min="12043" max="12043" width="16.28515625" style="20" customWidth="1"/>
    <col min="12044" max="12288" width="10.28515625" style="20"/>
    <col min="12289" max="12289" width="6.42578125" style="20" customWidth="1"/>
    <col min="12290" max="12290" width="58.28515625" style="20" customWidth="1"/>
    <col min="12291" max="12291" width="10.28515625" style="20"/>
    <col min="12292" max="12292" width="11" style="20" customWidth="1"/>
    <col min="12293" max="12294" width="9.7109375" style="20" customWidth="1"/>
    <col min="12295" max="12295" width="10.7109375" style="20" customWidth="1"/>
    <col min="12296" max="12297" width="11.28515625" style="20" customWidth="1"/>
    <col min="12298" max="12298" width="17" style="20" customWidth="1"/>
    <col min="12299" max="12299" width="16.28515625" style="20" customWidth="1"/>
    <col min="12300" max="12544" width="10.28515625" style="20"/>
    <col min="12545" max="12545" width="6.42578125" style="20" customWidth="1"/>
    <col min="12546" max="12546" width="58.28515625" style="20" customWidth="1"/>
    <col min="12547" max="12547" width="10.28515625" style="20"/>
    <col min="12548" max="12548" width="11" style="20" customWidth="1"/>
    <col min="12549" max="12550" width="9.7109375" style="20" customWidth="1"/>
    <col min="12551" max="12551" width="10.7109375" style="20" customWidth="1"/>
    <col min="12552" max="12553" width="11.28515625" style="20" customWidth="1"/>
    <col min="12554" max="12554" width="17" style="20" customWidth="1"/>
    <col min="12555" max="12555" width="16.28515625" style="20" customWidth="1"/>
    <col min="12556" max="12800" width="10.28515625" style="20"/>
    <col min="12801" max="12801" width="6.42578125" style="20" customWidth="1"/>
    <col min="12802" max="12802" width="58.28515625" style="20" customWidth="1"/>
    <col min="12803" max="12803" width="10.28515625" style="20"/>
    <col min="12804" max="12804" width="11" style="20" customWidth="1"/>
    <col min="12805" max="12806" width="9.7109375" style="20" customWidth="1"/>
    <col min="12807" max="12807" width="10.7109375" style="20" customWidth="1"/>
    <col min="12808" max="12809" width="11.28515625" style="20" customWidth="1"/>
    <col min="12810" max="12810" width="17" style="20" customWidth="1"/>
    <col min="12811" max="12811" width="16.28515625" style="20" customWidth="1"/>
    <col min="12812" max="13056" width="10.28515625" style="20"/>
    <col min="13057" max="13057" width="6.42578125" style="20" customWidth="1"/>
    <col min="13058" max="13058" width="58.28515625" style="20" customWidth="1"/>
    <col min="13059" max="13059" width="10.28515625" style="20"/>
    <col min="13060" max="13060" width="11" style="20" customWidth="1"/>
    <col min="13061" max="13062" width="9.7109375" style="20" customWidth="1"/>
    <col min="13063" max="13063" width="10.7109375" style="20" customWidth="1"/>
    <col min="13064" max="13065" width="11.28515625" style="20" customWidth="1"/>
    <col min="13066" max="13066" width="17" style="20" customWidth="1"/>
    <col min="13067" max="13067" width="16.28515625" style="20" customWidth="1"/>
    <col min="13068" max="13312" width="10.28515625" style="20"/>
    <col min="13313" max="13313" width="6.42578125" style="20" customWidth="1"/>
    <col min="13314" max="13314" width="58.28515625" style="20" customWidth="1"/>
    <col min="13315" max="13315" width="10.28515625" style="20"/>
    <col min="13316" max="13316" width="11" style="20" customWidth="1"/>
    <col min="13317" max="13318" width="9.7109375" style="20" customWidth="1"/>
    <col min="13319" max="13319" width="10.7109375" style="20" customWidth="1"/>
    <col min="13320" max="13321" width="11.28515625" style="20" customWidth="1"/>
    <col min="13322" max="13322" width="17" style="20" customWidth="1"/>
    <col min="13323" max="13323" width="16.28515625" style="20" customWidth="1"/>
    <col min="13324" max="13568" width="10.28515625" style="20"/>
    <col min="13569" max="13569" width="6.42578125" style="20" customWidth="1"/>
    <col min="13570" max="13570" width="58.28515625" style="20" customWidth="1"/>
    <col min="13571" max="13571" width="10.28515625" style="20"/>
    <col min="13572" max="13572" width="11" style="20" customWidth="1"/>
    <col min="13573" max="13574" width="9.7109375" style="20" customWidth="1"/>
    <col min="13575" max="13575" width="10.7109375" style="20" customWidth="1"/>
    <col min="13576" max="13577" width="11.28515625" style="20" customWidth="1"/>
    <col min="13578" max="13578" width="17" style="20" customWidth="1"/>
    <col min="13579" max="13579" width="16.28515625" style="20" customWidth="1"/>
    <col min="13580" max="13824" width="10.28515625" style="20"/>
    <col min="13825" max="13825" width="6.42578125" style="20" customWidth="1"/>
    <col min="13826" max="13826" width="58.28515625" style="20" customWidth="1"/>
    <col min="13827" max="13827" width="10.28515625" style="20"/>
    <col min="13828" max="13828" width="11" style="20" customWidth="1"/>
    <col min="13829" max="13830" width="9.7109375" style="20" customWidth="1"/>
    <col min="13831" max="13831" width="10.7109375" style="20" customWidth="1"/>
    <col min="13832" max="13833" width="11.28515625" style="20" customWidth="1"/>
    <col min="13834" max="13834" width="17" style="20" customWidth="1"/>
    <col min="13835" max="13835" width="16.28515625" style="20" customWidth="1"/>
    <col min="13836" max="14080" width="10.28515625" style="20"/>
    <col min="14081" max="14081" width="6.42578125" style="20" customWidth="1"/>
    <col min="14082" max="14082" width="58.28515625" style="20" customWidth="1"/>
    <col min="14083" max="14083" width="10.28515625" style="20"/>
    <col min="14084" max="14084" width="11" style="20" customWidth="1"/>
    <col min="14085" max="14086" width="9.7109375" style="20" customWidth="1"/>
    <col min="14087" max="14087" width="10.7109375" style="20" customWidth="1"/>
    <col min="14088" max="14089" width="11.28515625" style="20" customWidth="1"/>
    <col min="14090" max="14090" width="17" style="20" customWidth="1"/>
    <col min="14091" max="14091" width="16.28515625" style="20" customWidth="1"/>
    <col min="14092" max="14336" width="10.28515625" style="20"/>
    <col min="14337" max="14337" width="6.42578125" style="20" customWidth="1"/>
    <col min="14338" max="14338" width="58.28515625" style="20" customWidth="1"/>
    <col min="14339" max="14339" width="10.28515625" style="20"/>
    <col min="14340" max="14340" width="11" style="20" customWidth="1"/>
    <col min="14341" max="14342" width="9.7109375" style="20" customWidth="1"/>
    <col min="14343" max="14343" width="10.7109375" style="20" customWidth="1"/>
    <col min="14344" max="14345" width="11.28515625" style="20" customWidth="1"/>
    <col min="14346" max="14346" width="17" style="20" customWidth="1"/>
    <col min="14347" max="14347" width="16.28515625" style="20" customWidth="1"/>
    <col min="14348" max="14592" width="10.28515625" style="20"/>
    <col min="14593" max="14593" width="6.42578125" style="20" customWidth="1"/>
    <col min="14594" max="14594" width="58.28515625" style="20" customWidth="1"/>
    <col min="14595" max="14595" width="10.28515625" style="20"/>
    <col min="14596" max="14596" width="11" style="20" customWidth="1"/>
    <col min="14597" max="14598" width="9.7109375" style="20" customWidth="1"/>
    <col min="14599" max="14599" width="10.7109375" style="20" customWidth="1"/>
    <col min="14600" max="14601" width="11.28515625" style="20" customWidth="1"/>
    <col min="14602" max="14602" width="17" style="20" customWidth="1"/>
    <col min="14603" max="14603" width="16.28515625" style="20" customWidth="1"/>
    <col min="14604" max="14848" width="10.28515625" style="20"/>
    <col min="14849" max="14849" width="6.42578125" style="20" customWidth="1"/>
    <col min="14850" max="14850" width="58.28515625" style="20" customWidth="1"/>
    <col min="14851" max="14851" width="10.28515625" style="20"/>
    <col min="14852" max="14852" width="11" style="20" customWidth="1"/>
    <col min="14853" max="14854" width="9.7109375" style="20" customWidth="1"/>
    <col min="14855" max="14855" width="10.7109375" style="20" customWidth="1"/>
    <col min="14856" max="14857" width="11.28515625" style="20" customWidth="1"/>
    <col min="14858" max="14858" width="17" style="20" customWidth="1"/>
    <col min="14859" max="14859" width="16.28515625" style="20" customWidth="1"/>
    <col min="14860" max="15104" width="10.28515625" style="20"/>
    <col min="15105" max="15105" width="6.42578125" style="20" customWidth="1"/>
    <col min="15106" max="15106" width="58.28515625" style="20" customWidth="1"/>
    <col min="15107" max="15107" width="10.28515625" style="20"/>
    <col min="15108" max="15108" width="11" style="20" customWidth="1"/>
    <col min="15109" max="15110" width="9.7109375" style="20" customWidth="1"/>
    <col min="15111" max="15111" width="10.7109375" style="20" customWidth="1"/>
    <col min="15112" max="15113" width="11.28515625" style="20" customWidth="1"/>
    <col min="15114" max="15114" width="17" style="20" customWidth="1"/>
    <col min="15115" max="15115" width="16.28515625" style="20" customWidth="1"/>
    <col min="15116" max="15360" width="10.28515625" style="20"/>
    <col min="15361" max="15361" width="6.42578125" style="20" customWidth="1"/>
    <col min="15362" max="15362" width="58.28515625" style="20" customWidth="1"/>
    <col min="15363" max="15363" width="10.28515625" style="20"/>
    <col min="15364" max="15364" width="11" style="20" customWidth="1"/>
    <col min="15365" max="15366" width="9.7109375" style="20" customWidth="1"/>
    <col min="15367" max="15367" width="10.7109375" style="20" customWidth="1"/>
    <col min="15368" max="15369" width="11.28515625" style="20" customWidth="1"/>
    <col min="15370" max="15370" width="17" style="20" customWidth="1"/>
    <col min="15371" max="15371" width="16.28515625" style="20" customWidth="1"/>
    <col min="15372" max="15616" width="10.28515625" style="20"/>
    <col min="15617" max="15617" width="6.42578125" style="20" customWidth="1"/>
    <col min="15618" max="15618" width="58.28515625" style="20" customWidth="1"/>
    <col min="15619" max="15619" width="10.28515625" style="20"/>
    <col min="15620" max="15620" width="11" style="20" customWidth="1"/>
    <col min="15621" max="15622" width="9.7109375" style="20" customWidth="1"/>
    <col min="15623" max="15623" width="10.7109375" style="20" customWidth="1"/>
    <col min="15624" max="15625" width="11.28515625" style="20" customWidth="1"/>
    <col min="15626" max="15626" width="17" style="20" customWidth="1"/>
    <col min="15627" max="15627" width="16.28515625" style="20" customWidth="1"/>
    <col min="15628" max="15872" width="10.28515625" style="20"/>
    <col min="15873" max="15873" width="6.42578125" style="20" customWidth="1"/>
    <col min="15874" max="15874" width="58.28515625" style="20" customWidth="1"/>
    <col min="15875" max="15875" width="10.28515625" style="20"/>
    <col min="15876" max="15876" width="11" style="20" customWidth="1"/>
    <col min="15877" max="15878" width="9.7109375" style="20" customWidth="1"/>
    <col min="15879" max="15879" width="10.7109375" style="20" customWidth="1"/>
    <col min="15880" max="15881" width="11.28515625" style="20" customWidth="1"/>
    <col min="15882" max="15882" width="17" style="20" customWidth="1"/>
    <col min="15883" max="15883" width="16.28515625" style="20" customWidth="1"/>
    <col min="15884" max="16128" width="10.28515625" style="20"/>
    <col min="16129" max="16129" width="6.42578125" style="20" customWidth="1"/>
    <col min="16130" max="16130" width="58.28515625" style="20" customWidth="1"/>
    <col min="16131" max="16131" width="10.28515625" style="20"/>
    <col min="16132" max="16132" width="11" style="20" customWidth="1"/>
    <col min="16133" max="16134" width="9.7109375" style="20" customWidth="1"/>
    <col min="16135" max="16135" width="10.7109375" style="20" customWidth="1"/>
    <col min="16136" max="16137" width="11.28515625" style="20" customWidth="1"/>
    <col min="16138" max="16138" width="17" style="20" customWidth="1"/>
    <col min="16139" max="16139" width="16.28515625" style="20" customWidth="1"/>
    <col min="16140" max="16384" width="10.28515625" style="20"/>
  </cols>
  <sheetData>
    <row r="1" spans="1:9" ht="12" customHeight="1" x14ac:dyDescent="0.2">
      <c r="A1" s="446"/>
      <c r="C1" s="1"/>
      <c r="D1" s="1"/>
      <c r="E1" s="1"/>
      <c r="F1" s="1"/>
      <c r="G1" s="1" t="s">
        <v>97</v>
      </c>
      <c r="H1" s="1"/>
    </row>
    <row r="2" spans="1:9" ht="12" customHeight="1" x14ac:dyDescent="0.2">
      <c r="C2" s="1"/>
      <c r="D2" s="1"/>
      <c r="E2" s="1"/>
      <c r="F2" s="1"/>
      <c r="G2" s="3" t="s">
        <v>290</v>
      </c>
      <c r="H2" s="1"/>
    </row>
    <row r="3" spans="1:9" ht="12" customHeight="1" x14ac:dyDescent="0.2">
      <c r="C3" s="1"/>
      <c r="D3" s="1"/>
      <c r="E3" s="1"/>
      <c r="F3" s="1"/>
      <c r="G3" s="3" t="s">
        <v>0</v>
      </c>
      <c r="H3" s="1"/>
    </row>
    <row r="4" spans="1:9" ht="12" customHeight="1" x14ac:dyDescent="0.2">
      <c r="B4" s="1"/>
      <c r="C4" s="3"/>
      <c r="D4" s="1"/>
      <c r="E4" s="3"/>
      <c r="F4" s="1"/>
      <c r="G4" s="3" t="s">
        <v>291</v>
      </c>
      <c r="H4" s="1"/>
    </row>
    <row r="5" spans="1:9" ht="12" customHeight="1" x14ac:dyDescent="0.2">
      <c r="B5" s="1"/>
      <c r="C5" s="3"/>
      <c r="D5" s="1"/>
      <c r="E5" s="3"/>
      <c r="F5" s="1"/>
      <c r="G5" s="1"/>
      <c r="H5" s="1"/>
    </row>
    <row r="6" spans="1:9" ht="12.75" customHeight="1" x14ac:dyDescent="0.2">
      <c r="A6" s="231" t="s">
        <v>306</v>
      </c>
      <c r="B6" s="231"/>
      <c r="C6" s="231"/>
      <c r="D6" s="231"/>
      <c r="E6" s="231"/>
      <c r="F6" s="231"/>
      <c r="G6" s="231"/>
      <c r="H6" s="231"/>
      <c r="I6" s="231"/>
    </row>
    <row r="7" spans="1:9" ht="12.75" customHeight="1" x14ac:dyDescent="0.2">
      <c r="A7" s="231"/>
      <c r="B7" s="231"/>
      <c r="C7" s="231"/>
      <c r="D7" s="231"/>
      <c r="E7" s="231"/>
      <c r="F7" s="231"/>
      <c r="G7" s="231"/>
      <c r="H7" s="231"/>
      <c r="I7" s="231"/>
    </row>
    <row r="8" spans="1:9" ht="12.75" customHeight="1" x14ac:dyDescent="0.2">
      <c r="A8" s="231"/>
      <c r="B8" s="231"/>
      <c r="C8" s="231"/>
      <c r="D8" s="231"/>
      <c r="E8" s="231"/>
      <c r="F8" s="231"/>
      <c r="G8" s="231"/>
      <c r="H8" s="231"/>
      <c r="I8" s="231"/>
    </row>
    <row r="9" spans="1:9" ht="11.25" customHeight="1" x14ac:dyDescent="0.2">
      <c r="I9" s="20" t="s">
        <v>1</v>
      </c>
    </row>
    <row r="10" spans="1:9" ht="11.25" customHeight="1" x14ac:dyDescent="0.2">
      <c r="A10" s="113"/>
      <c r="B10" s="113"/>
      <c r="C10" s="110" t="s">
        <v>307</v>
      </c>
      <c r="D10" s="232" t="s">
        <v>225</v>
      </c>
      <c r="E10" s="233" t="s">
        <v>100</v>
      </c>
      <c r="F10" s="234"/>
      <c r="G10" s="233" t="s">
        <v>72</v>
      </c>
      <c r="H10" s="235"/>
      <c r="I10" s="234"/>
    </row>
    <row r="11" spans="1:9" ht="11.25" customHeight="1" x14ac:dyDescent="0.2">
      <c r="A11" s="114"/>
      <c r="B11" s="114"/>
      <c r="C11" s="111"/>
      <c r="D11" s="116" t="s">
        <v>209</v>
      </c>
      <c r="E11" s="110"/>
      <c r="F11" s="110"/>
      <c r="G11" s="233" t="s">
        <v>308</v>
      </c>
      <c r="H11" s="235"/>
      <c r="I11" s="234"/>
    </row>
    <row r="12" spans="1:9" ht="11.25" customHeight="1" x14ac:dyDescent="0.2">
      <c r="A12" s="114"/>
      <c r="B12" s="114"/>
      <c r="C12" s="111" t="s">
        <v>309</v>
      </c>
      <c r="D12" s="116" t="s">
        <v>226</v>
      </c>
      <c r="E12" s="111"/>
      <c r="F12" s="111"/>
      <c r="G12" s="110"/>
      <c r="H12" s="110"/>
      <c r="I12" s="110"/>
    </row>
    <row r="13" spans="1:9" ht="14.25" customHeight="1" x14ac:dyDescent="0.2">
      <c r="A13" s="114" t="s">
        <v>98</v>
      </c>
      <c r="B13" s="114" t="s">
        <v>99</v>
      </c>
      <c r="C13" s="111" t="s">
        <v>310</v>
      </c>
      <c r="D13" s="116" t="s">
        <v>210</v>
      </c>
      <c r="E13" s="111"/>
      <c r="F13" s="111"/>
      <c r="G13" s="111"/>
      <c r="H13" s="111"/>
      <c r="I13" s="111"/>
    </row>
    <row r="14" spans="1:9" ht="32.25" customHeight="1" x14ac:dyDescent="0.2">
      <c r="A14" s="114"/>
      <c r="B14" s="114"/>
      <c r="C14" s="111" t="s">
        <v>311</v>
      </c>
      <c r="D14" s="116" t="s">
        <v>227</v>
      </c>
      <c r="E14" s="111" t="s">
        <v>228</v>
      </c>
      <c r="F14" s="111" t="s">
        <v>229</v>
      </c>
      <c r="G14" s="111" t="s">
        <v>230</v>
      </c>
      <c r="H14" s="111" t="s">
        <v>231</v>
      </c>
      <c r="I14" s="111" t="s">
        <v>229</v>
      </c>
    </row>
    <row r="15" spans="1:9" ht="18.75" customHeight="1" x14ac:dyDescent="0.2">
      <c r="A15" s="115"/>
      <c r="B15" s="115"/>
      <c r="D15" s="117" t="s">
        <v>211</v>
      </c>
      <c r="E15" s="112"/>
      <c r="F15" s="112"/>
      <c r="G15" s="112"/>
      <c r="H15" s="112"/>
      <c r="I15" s="112"/>
    </row>
    <row r="16" spans="1:9" ht="11.25" customHeight="1" x14ac:dyDescent="0.2">
      <c r="A16" s="21">
        <v>1</v>
      </c>
      <c r="B16" s="21">
        <v>2</v>
      </c>
      <c r="C16" s="21">
        <v>3</v>
      </c>
      <c r="D16" s="21">
        <v>4</v>
      </c>
      <c r="E16" s="21">
        <v>5</v>
      </c>
      <c r="F16" s="21">
        <v>6</v>
      </c>
      <c r="G16" s="22">
        <v>7</v>
      </c>
      <c r="H16" s="21">
        <v>8</v>
      </c>
      <c r="I16" s="21">
        <v>9</v>
      </c>
    </row>
    <row r="17" spans="1:12" s="26" customFormat="1" ht="21.75" customHeight="1" x14ac:dyDescent="0.2">
      <c r="A17" s="23"/>
      <c r="B17" s="24" t="s">
        <v>101</v>
      </c>
      <c r="C17" s="347"/>
      <c r="D17" s="236">
        <v>140997698.91999999</v>
      </c>
      <c r="E17" s="236">
        <v>47789471.82</v>
      </c>
      <c r="F17" s="236">
        <v>93208227.099999994</v>
      </c>
      <c r="G17" s="237">
        <v>64164333.319999993</v>
      </c>
      <c r="H17" s="236">
        <v>14683355.200000001</v>
      </c>
      <c r="I17" s="236">
        <v>49480978.120000005</v>
      </c>
      <c r="J17" s="25"/>
      <c r="K17" s="25"/>
    </row>
    <row r="18" spans="1:12" s="26" customFormat="1" ht="12" customHeight="1" x14ac:dyDescent="0.2">
      <c r="A18" s="27"/>
      <c r="B18" s="447" t="s">
        <v>102</v>
      </c>
      <c r="C18" s="448"/>
      <c r="D18" s="449">
        <v>24706276.149999999</v>
      </c>
      <c r="E18" s="449">
        <v>3005529.7</v>
      </c>
      <c r="F18" s="449">
        <v>21700746.449999996</v>
      </c>
      <c r="G18" s="449">
        <v>14102458.34</v>
      </c>
      <c r="H18" s="449">
        <v>1281263.48</v>
      </c>
      <c r="I18" s="449">
        <v>12821194.860000001</v>
      </c>
      <c r="J18" s="25"/>
      <c r="K18" s="28"/>
      <c r="L18" s="28"/>
    </row>
    <row r="19" spans="1:12" s="26" customFormat="1" ht="12" customHeight="1" x14ac:dyDescent="0.2">
      <c r="A19" s="27"/>
      <c r="B19" s="450" t="s">
        <v>103</v>
      </c>
      <c r="C19" s="451"/>
      <c r="D19" s="452">
        <v>116291422.77</v>
      </c>
      <c r="E19" s="452">
        <v>44783942.119999997</v>
      </c>
      <c r="F19" s="452">
        <v>71507480.649999991</v>
      </c>
      <c r="G19" s="452">
        <v>50061874.979999997</v>
      </c>
      <c r="H19" s="452">
        <v>13402091.720000001</v>
      </c>
      <c r="I19" s="452">
        <v>36659783.260000005</v>
      </c>
      <c r="J19" s="25"/>
      <c r="K19" s="28"/>
    </row>
    <row r="20" spans="1:12" ht="33" customHeight="1" thickBot="1" x14ac:dyDescent="0.25">
      <c r="A20" s="29" t="s">
        <v>232</v>
      </c>
      <c r="B20" s="238" t="s">
        <v>234</v>
      </c>
      <c r="C20" s="348"/>
      <c r="D20" s="239">
        <v>122631804.48</v>
      </c>
      <c r="E20" s="239">
        <v>44912280.170000002</v>
      </c>
      <c r="F20" s="239">
        <v>77719524.310000002</v>
      </c>
      <c r="G20" s="239">
        <v>54350765.400000006</v>
      </c>
      <c r="H20" s="239">
        <v>13054377.800000003</v>
      </c>
      <c r="I20" s="240">
        <v>41296387.600000001</v>
      </c>
      <c r="J20" s="35"/>
    </row>
    <row r="21" spans="1:12" ht="23.25" customHeight="1" x14ac:dyDescent="0.2">
      <c r="A21" s="349" t="s">
        <v>312</v>
      </c>
      <c r="B21" s="350" t="s">
        <v>300</v>
      </c>
      <c r="C21" s="34"/>
      <c r="D21" s="37"/>
      <c r="E21" s="37"/>
      <c r="F21" s="251"/>
      <c r="G21" s="37"/>
      <c r="H21" s="37"/>
      <c r="I21" s="251"/>
    </row>
    <row r="22" spans="1:12" x14ac:dyDescent="0.2">
      <c r="A22" s="242"/>
      <c r="B22" s="271" t="s">
        <v>233</v>
      </c>
      <c r="C22" s="247"/>
      <c r="D22" s="248"/>
      <c r="E22" s="248"/>
      <c r="F22" s="249"/>
      <c r="G22" s="248"/>
      <c r="H22" s="248"/>
      <c r="I22" s="249"/>
    </row>
    <row r="23" spans="1:12" x14ac:dyDescent="0.2">
      <c r="A23" s="242"/>
      <c r="B23" s="453" t="s">
        <v>103</v>
      </c>
      <c r="C23" s="247" t="s">
        <v>313</v>
      </c>
      <c r="D23" s="244">
        <v>18905000</v>
      </c>
      <c r="E23" s="244">
        <v>7822813.1900000004</v>
      </c>
      <c r="F23" s="249">
        <v>11082186.810000001</v>
      </c>
      <c r="G23" s="248">
        <v>13203000</v>
      </c>
      <c r="H23" s="244">
        <v>2120813.19</v>
      </c>
      <c r="I23" s="249">
        <v>11082186.810000001</v>
      </c>
    </row>
    <row r="24" spans="1:12" x14ac:dyDescent="0.2">
      <c r="A24" s="121"/>
      <c r="B24" s="454" t="s">
        <v>102</v>
      </c>
      <c r="C24" s="252" t="s">
        <v>314</v>
      </c>
      <c r="D24" s="246">
        <v>63000</v>
      </c>
      <c r="E24" s="246">
        <v>63000</v>
      </c>
      <c r="F24" s="254">
        <v>0</v>
      </c>
      <c r="G24" s="253">
        <v>44930</v>
      </c>
      <c r="H24" s="246">
        <v>44930</v>
      </c>
      <c r="I24" s="254">
        <v>0</v>
      </c>
    </row>
    <row r="25" spans="1:12" ht="36" customHeight="1" x14ac:dyDescent="0.2">
      <c r="A25" s="32" t="s">
        <v>315</v>
      </c>
      <c r="B25" s="351" t="s">
        <v>316</v>
      </c>
      <c r="C25" s="455"/>
      <c r="D25" s="455"/>
      <c r="E25" s="455"/>
      <c r="F25" s="456"/>
      <c r="G25" s="455"/>
      <c r="H25" s="455"/>
      <c r="I25" s="456"/>
      <c r="J25" s="352"/>
    </row>
    <row r="26" spans="1:12" ht="12" customHeight="1" x14ac:dyDescent="0.25">
      <c r="A26" s="241"/>
      <c r="B26" s="353" t="s">
        <v>233</v>
      </c>
      <c r="C26" s="457"/>
      <c r="D26" s="457"/>
      <c r="E26" s="457"/>
      <c r="F26" s="458"/>
      <c r="G26" s="457"/>
      <c r="H26" s="457"/>
      <c r="I26" s="458"/>
    </row>
    <row r="27" spans="1:12" ht="12" customHeight="1" x14ac:dyDescent="0.25">
      <c r="A27" s="242"/>
      <c r="B27" s="453" t="s">
        <v>103</v>
      </c>
      <c r="C27" s="354" t="s">
        <v>317</v>
      </c>
      <c r="D27" s="244">
        <v>23056300</v>
      </c>
      <c r="E27" s="244">
        <v>10420021.449999999</v>
      </c>
      <c r="F27" s="244">
        <v>12636278.550000001</v>
      </c>
      <c r="G27" s="249">
        <v>2010000</v>
      </c>
      <c r="H27" s="244">
        <v>2010000</v>
      </c>
      <c r="I27" s="244">
        <v>0</v>
      </c>
      <c r="J27" s="355"/>
      <c r="K27" s="414"/>
      <c r="L27" s="414"/>
    </row>
    <row r="28" spans="1:12" ht="11.45" customHeight="1" x14ac:dyDescent="0.25">
      <c r="A28" s="121"/>
      <c r="B28" s="454" t="s">
        <v>102</v>
      </c>
      <c r="C28" s="356" t="s">
        <v>318</v>
      </c>
      <c r="D28" s="246">
        <v>45610</v>
      </c>
      <c r="E28" s="246">
        <v>45610</v>
      </c>
      <c r="F28" s="246">
        <v>0</v>
      </c>
      <c r="G28" s="254">
        <v>17010</v>
      </c>
      <c r="H28" s="246">
        <v>17010</v>
      </c>
      <c r="I28" s="246">
        <v>0</v>
      </c>
      <c r="J28" s="355"/>
      <c r="K28" s="414"/>
      <c r="L28" s="414"/>
    </row>
    <row r="29" spans="1:12" ht="36" customHeight="1" x14ac:dyDescent="0.2">
      <c r="A29" s="32" t="s">
        <v>319</v>
      </c>
      <c r="B29" s="357" t="s">
        <v>320</v>
      </c>
      <c r="C29" s="358"/>
      <c r="D29" s="359"/>
      <c r="E29" s="359"/>
      <c r="F29" s="360"/>
      <c r="G29" s="359"/>
      <c r="H29" s="359"/>
      <c r="I29" s="360"/>
    </row>
    <row r="30" spans="1:12" ht="12" customHeight="1" x14ac:dyDescent="0.25">
      <c r="A30" s="241"/>
      <c r="B30" s="33" t="s">
        <v>233</v>
      </c>
      <c r="C30" s="457"/>
      <c r="D30" s="457"/>
      <c r="E30" s="457"/>
      <c r="F30" s="458"/>
      <c r="G30" s="457"/>
      <c r="H30" s="457"/>
      <c r="I30" s="458"/>
    </row>
    <row r="31" spans="1:12" ht="12" customHeight="1" x14ac:dyDescent="0.2">
      <c r="A31" s="242"/>
      <c r="B31" s="459" t="s">
        <v>103</v>
      </c>
      <c r="C31" s="354" t="s">
        <v>321</v>
      </c>
      <c r="D31" s="244">
        <v>25430003.59</v>
      </c>
      <c r="E31" s="244">
        <v>9443008.7300000004</v>
      </c>
      <c r="F31" s="244">
        <v>15986994.859999999</v>
      </c>
      <c r="G31" s="249">
        <v>3431603.59</v>
      </c>
      <c r="H31" s="244">
        <v>999420.73</v>
      </c>
      <c r="I31" s="244">
        <v>2432182.86</v>
      </c>
    </row>
    <row r="32" spans="1:12" ht="12" customHeight="1" x14ac:dyDescent="0.2">
      <c r="A32" s="121"/>
      <c r="B32" s="460" t="s">
        <v>102</v>
      </c>
      <c r="C32" s="356" t="s">
        <v>322</v>
      </c>
      <c r="D32" s="246"/>
      <c r="E32" s="246"/>
      <c r="F32" s="246"/>
      <c r="G32" s="254"/>
      <c r="H32" s="246"/>
      <c r="I32" s="361"/>
    </row>
    <row r="33" spans="1:9" ht="19.5" customHeight="1" thickBot="1" x14ac:dyDescent="0.25">
      <c r="A33" s="362">
        <v>5</v>
      </c>
      <c r="B33" s="363" t="s">
        <v>323</v>
      </c>
      <c r="C33" s="364"/>
      <c r="D33" s="365">
        <v>1298850.32</v>
      </c>
      <c r="E33" s="365">
        <v>502152.18</v>
      </c>
      <c r="F33" s="366">
        <v>796698.14</v>
      </c>
      <c r="G33" s="365">
        <v>1039808.12</v>
      </c>
      <c r="H33" s="365">
        <v>463295.85</v>
      </c>
      <c r="I33" s="366">
        <v>576512.27</v>
      </c>
    </row>
    <row r="34" spans="1:9" ht="25.5" customHeight="1" x14ac:dyDescent="0.2">
      <c r="A34" s="367" t="s">
        <v>324</v>
      </c>
      <c r="B34" s="368" t="s">
        <v>325</v>
      </c>
      <c r="C34" s="369"/>
      <c r="D34" s="37"/>
      <c r="E34" s="37"/>
      <c r="F34" s="251"/>
      <c r="G34" s="37"/>
      <c r="H34" s="37"/>
      <c r="I34" s="370"/>
    </row>
    <row r="35" spans="1:9" ht="11.1" customHeight="1" x14ac:dyDescent="0.2">
      <c r="A35" s="371"/>
      <c r="B35" s="353" t="s">
        <v>233</v>
      </c>
      <c r="C35" s="372"/>
      <c r="D35" s="248"/>
      <c r="E35" s="248"/>
      <c r="F35" s="249"/>
      <c r="G35" s="248"/>
      <c r="H35" s="248"/>
      <c r="I35" s="373"/>
    </row>
    <row r="36" spans="1:9" ht="16.5" customHeight="1" x14ac:dyDescent="0.2">
      <c r="A36" s="374"/>
      <c r="B36" s="453" t="s">
        <v>103</v>
      </c>
      <c r="C36" s="372" t="s">
        <v>326</v>
      </c>
      <c r="D36" s="244">
        <v>1235650.32</v>
      </c>
      <c r="E36" s="244">
        <v>492672.18</v>
      </c>
      <c r="F36" s="244">
        <v>742978.14</v>
      </c>
      <c r="G36" s="244">
        <v>995248.12</v>
      </c>
      <c r="H36" s="244">
        <v>456611.85</v>
      </c>
      <c r="I36" s="373">
        <v>538636.27</v>
      </c>
    </row>
    <row r="37" spans="1:9" ht="25.5" customHeight="1" x14ac:dyDescent="0.2">
      <c r="A37" s="375"/>
      <c r="B37" s="454" t="s">
        <v>102</v>
      </c>
      <c r="C37" s="376" t="s">
        <v>327</v>
      </c>
      <c r="D37" s="250">
        <v>63200</v>
      </c>
      <c r="E37" s="250">
        <v>9480</v>
      </c>
      <c r="F37" s="250">
        <v>53720</v>
      </c>
      <c r="G37" s="250">
        <v>44560</v>
      </c>
      <c r="H37" s="250">
        <v>6684</v>
      </c>
      <c r="I37" s="377">
        <v>37876</v>
      </c>
    </row>
    <row r="38" spans="1:9" ht="22.5" customHeight="1" thickBot="1" x14ac:dyDescent="0.25">
      <c r="A38" s="29" t="s">
        <v>328</v>
      </c>
      <c r="B38" s="30" t="s">
        <v>329</v>
      </c>
      <c r="C38" s="31"/>
      <c r="D38" s="378">
        <v>150000</v>
      </c>
      <c r="E38" s="378">
        <v>0</v>
      </c>
      <c r="F38" s="378">
        <v>150000</v>
      </c>
      <c r="G38" s="378">
        <v>150000</v>
      </c>
      <c r="H38" s="378">
        <v>0</v>
      </c>
      <c r="I38" s="378">
        <v>150000</v>
      </c>
    </row>
    <row r="39" spans="1:9" ht="22.5" customHeight="1" x14ac:dyDescent="0.2">
      <c r="A39" s="379" t="s">
        <v>330</v>
      </c>
      <c r="B39" s="380" t="s">
        <v>331</v>
      </c>
      <c r="C39" s="381"/>
      <c r="D39" s="382"/>
      <c r="E39" s="382"/>
      <c r="F39" s="383"/>
      <c r="G39" s="382"/>
      <c r="H39" s="382"/>
      <c r="I39" s="383"/>
    </row>
    <row r="40" spans="1:9" ht="11.1" customHeight="1" x14ac:dyDescent="0.25">
      <c r="A40" s="241"/>
      <c r="B40" s="33" t="s">
        <v>100</v>
      </c>
      <c r="C40" s="461"/>
      <c r="D40" s="462"/>
      <c r="E40" s="462"/>
      <c r="F40" s="463"/>
      <c r="G40" s="462"/>
      <c r="H40" s="462"/>
      <c r="I40" s="463"/>
    </row>
    <row r="41" spans="1:9" ht="11.1" customHeight="1" x14ac:dyDescent="0.2">
      <c r="A41" s="242"/>
      <c r="B41" s="459" t="s">
        <v>103</v>
      </c>
      <c r="C41" s="243" t="s">
        <v>332</v>
      </c>
      <c r="D41" s="384"/>
      <c r="E41" s="384"/>
      <c r="F41" s="384"/>
      <c r="G41" s="385"/>
      <c r="H41" s="384"/>
      <c r="I41" s="384"/>
    </row>
    <row r="42" spans="1:9" ht="11.1" customHeight="1" x14ac:dyDescent="0.2">
      <c r="A42" s="121"/>
      <c r="B42" s="454" t="s">
        <v>102</v>
      </c>
      <c r="C42" s="245" t="s">
        <v>333</v>
      </c>
      <c r="D42" s="386">
        <v>150000</v>
      </c>
      <c r="E42" s="386"/>
      <c r="F42" s="386">
        <v>150000</v>
      </c>
      <c r="G42" s="387">
        <v>150000</v>
      </c>
      <c r="H42" s="386"/>
      <c r="I42" s="388">
        <v>150000</v>
      </c>
    </row>
    <row r="43" spans="1:9" ht="11.1" customHeight="1" x14ac:dyDescent="0.2">
      <c r="A43" s="36"/>
      <c r="C43" s="369"/>
      <c r="D43" s="37"/>
      <c r="E43" s="37"/>
      <c r="F43" s="37"/>
      <c r="G43" s="37"/>
      <c r="H43" s="37"/>
      <c r="I43" s="389"/>
    </row>
    <row r="44" spans="1:9" ht="11.1" customHeight="1" x14ac:dyDescent="0.2">
      <c r="A44" s="36"/>
      <c r="C44" s="369"/>
      <c r="D44" s="37"/>
      <c r="E44" s="37"/>
      <c r="F44" s="37"/>
      <c r="G44" s="37"/>
      <c r="H44" s="37"/>
      <c r="I44" s="389"/>
    </row>
    <row r="45" spans="1:9" ht="11.1" customHeight="1" x14ac:dyDescent="0.2">
      <c r="A45" s="36"/>
      <c r="C45" s="34"/>
      <c r="D45" s="35"/>
      <c r="E45" s="35"/>
      <c r="F45" s="35"/>
      <c r="G45" s="35"/>
      <c r="H45" s="35"/>
      <c r="I45" s="390"/>
    </row>
    <row r="46" spans="1:9" ht="15.75" customHeight="1" x14ac:dyDescent="0.2">
      <c r="A46" s="20" t="s">
        <v>104</v>
      </c>
      <c r="D46" s="35"/>
      <c r="E46" s="35"/>
      <c r="F46" s="35"/>
      <c r="G46" s="35"/>
      <c r="H46" s="35"/>
      <c r="I46" s="35"/>
    </row>
    <row r="47" spans="1:9" ht="11.1" customHeight="1" x14ac:dyDescent="0.2">
      <c r="A47" s="36"/>
      <c r="D47" s="35"/>
      <c r="E47" s="35"/>
      <c r="F47" s="35"/>
      <c r="G47" s="35"/>
      <c r="H47" s="35"/>
      <c r="I47" s="35"/>
    </row>
    <row r="48" spans="1:9" ht="11.1" customHeight="1" x14ac:dyDescent="0.2">
      <c r="A48" s="36"/>
      <c r="D48" s="35"/>
      <c r="E48" s="35"/>
      <c r="F48" s="35"/>
      <c r="G48" s="35"/>
      <c r="H48" s="35"/>
      <c r="I48" s="35"/>
    </row>
    <row r="49" spans="1:9" ht="11.1" customHeight="1" x14ac:dyDescent="0.2">
      <c r="A49" s="36"/>
      <c r="D49" s="35"/>
      <c r="E49" s="35"/>
      <c r="F49" s="35"/>
      <c r="G49" s="35"/>
      <c r="H49" s="35"/>
      <c r="I49" s="35"/>
    </row>
    <row r="50" spans="1:9" ht="11.1" customHeight="1" x14ac:dyDescent="0.2">
      <c r="A50" s="36"/>
      <c r="D50" s="35"/>
      <c r="E50" s="35"/>
      <c r="F50" s="35"/>
      <c r="G50" s="35"/>
      <c r="H50" s="35"/>
      <c r="I50" s="35"/>
    </row>
    <row r="51" spans="1:9" ht="11.1" customHeight="1" x14ac:dyDescent="0.2">
      <c r="A51" s="36"/>
      <c r="D51" s="35"/>
      <c r="E51" s="35"/>
      <c r="F51" s="35"/>
      <c r="G51" s="35"/>
      <c r="H51" s="35"/>
      <c r="I51" s="35"/>
    </row>
    <row r="52" spans="1:9" ht="11.1" customHeight="1" x14ac:dyDescent="0.2">
      <c r="A52" s="36"/>
      <c r="D52" s="35"/>
      <c r="E52" s="35"/>
      <c r="F52" s="35"/>
      <c r="G52" s="35"/>
      <c r="H52" s="35"/>
      <c r="I52" s="35"/>
    </row>
    <row r="53" spans="1:9" ht="11.1" customHeight="1" x14ac:dyDescent="0.2">
      <c r="A53" s="36"/>
      <c r="D53" s="35"/>
      <c r="E53" s="35"/>
      <c r="F53" s="35"/>
      <c r="G53" s="35"/>
      <c r="H53" s="35"/>
      <c r="I53" s="35"/>
    </row>
    <row r="54" spans="1:9" ht="11.1" customHeight="1" x14ac:dyDescent="0.2">
      <c r="A54" s="36"/>
      <c r="D54" s="35"/>
      <c r="E54" s="35"/>
      <c r="F54" s="35"/>
      <c r="G54" s="35"/>
      <c r="H54" s="35"/>
      <c r="I54" s="35"/>
    </row>
    <row r="55" spans="1:9" ht="11.1" customHeight="1" x14ac:dyDescent="0.2">
      <c r="A55" s="36"/>
      <c r="D55" s="35"/>
      <c r="E55" s="35"/>
      <c r="F55" s="35"/>
      <c r="G55" s="35"/>
      <c r="H55" s="35"/>
      <c r="I55" s="35"/>
    </row>
    <row r="56" spans="1:9" ht="11.1" customHeight="1" x14ac:dyDescent="0.2">
      <c r="A56" s="36"/>
      <c r="D56" s="35"/>
      <c r="E56" s="35"/>
      <c r="F56" s="35"/>
      <c r="G56" s="35"/>
      <c r="H56" s="35"/>
      <c r="I56" s="35"/>
    </row>
    <row r="57" spans="1:9" ht="11.1" customHeight="1" x14ac:dyDescent="0.2">
      <c r="A57" s="36"/>
      <c r="D57" s="35"/>
      <c r="E57" s="35"/>
      <c r="F57" s="35"/>
      <c r="G57" s="35"/>
      <c r="H57" s="35"/>
      <c r="I57" s="35"/>
    </row>
    <row r="58" spans="1:9" ht="11.1" customHeight="1" x14ac:dyDescent="0.2">
      <c r="A58" s="36"/>
      <c r="D58" s="35"/>
      <c r="E58" s="35"/>
      <c r="F58" s="35"/>
      <c r="G58" s="35"/>
      <c r="H58" s="35"/>
      <c r="I58" s="35"/>
    </row>
    <row r="59" spans="1:9" ht="11.1" customHeight="1" x14ac:dyDescent="0.2">
      <c r="A59" s="36"/>
      <c r="D59" s="35"/>
      <c r="E59" s="35"/>
      <c r="F59" s="35"/>
      <c r="G59" s="35"/>
      <c r="H59" s="35"/>
      <c r="I59" s="35"/>
    </row>
    <row r="60" spans="1:9" ht="11.1" customHeight="1" x14ac:dyDescent="0.2">
      <c r="A60" s="36"/>
      <c r="D60" s="35"/>
      <c r="E60" s="35"/>
      <c r="F60" s="35"/>
      <c r="G60" s="35"/>
      <c r="H60" s="35"/>
      <c r="I60" s="35"/>
    </row>
    <row r="61" spans="1:9" ht="11.1" customHeight="1" x14ac:dyDescent="0.2">
      <c r="A61" s="36"/>
      <c r="D61" s="35"/>
      <c r="E61" s="35"/>
      <c r="F61" s="35"/>
      <c r="G61" s="35"/>
      <c r="H61" s="35"/>
      <c r="I61" s="35"/>
    </row>
    <row r="62" spans="1:9" ht="12.75" customHeight="1" x14ac:dyDescent="0.2">
      <c r="D62" s="37"/>
      <c r="E62" s="37"/>
      <c r="F62" s="37"/>
      <c r="G62" s="37"/>
      <c r="H62" s="37"/>
      <c r="I62" s="37"/>
    </row>
    <row r="63" spans="1:9" ht="12.75" customHeight="1" x14ac:dyDescent="0.2"/>
  </sheetData>
  <pageMargins left="0.31496062992125984" right="0.31496062992125984" top="0.74803149606299213" bottom="0.74803149606299213" header="0.31496062992125984" footer="0.31496062992125984"/>
  <pageSetup paperSize="9" scale="95" orientation="landscape" r:id="rId1"/>
  <headerFooter>
    <oddFooter>&amp;C&amp;"Arial,Pogrubiony"&amp;8&amp;P</oddFooter>
  </headerFooter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2716B-6D41-4EED-9245-84E7562D0626}">
  <dimension ref="A1:G155"/>
  <sheetViews>
    <sheetView zoomScale="110" zoomScaleNormal="110" workbookViewId="0"/>
  </sheetViews>
  <sheetFormatPr defaultColWidth="4" defaultRowHeight="15" x14ac:dyDescent="0.25"/>
  <cols>
    <col min="1" max="1" width="4" style="414"/>
    <col min="2" max="2" width="5.7109375" style="414" customWidth="1"/>
    <col min="3" max="3" width="8.42578125" style="414" customWidth="1"/>
    <col min="4" max="4" width="49.140625" style="414" customWidth="1"/>
    <col min="5" max="5" width="21.42578125" style="414" customWidth="1"/>
    <col min="6" max="6" width="9.140625" style="38" customWidth="1"/>
    <col min="7" max="7" width="12.28515625" style="120" customWidth="1"/>
    <col min="8" max="255" width="9.140625" style="414" customWidth="1"/>
    <col min="256" max="257" width="4" style="414"/>
    <col min="258" max="258" width="5.7109375" style="414" customWidth="1"/>
    <col min="259" max="259" width="8.42578125" style="414" customWidth="1"/>
    <col min="260" max="260" width="49.140625" style="414" customWidth="1"/>
    <col min="261" max="261" width="21.42578125" style="414" customWidth="1"/>
    <col min="262" max="262" width="9.140625" style="414" customWidth="1"/>
    <col min="263" max="263" width="12.28515625" style="414" customWidth="1"/>
    <col min="264" max="511" width="9.140625" style="414" customWidth="1"/>
    <col min="512" max="513" width="4" style="414"/>
    <col min="514" max="514" width="5.7109375" style="414" customWidth="1"/>
    <col min="515" max="515" width="8.42578125" style="414" customWidth="1"/>
    <col min="516" max="516" width="49.140625" style="414" customWidth="1"/>
    <col min="517" max="517" width="21.42578125" style="414" customWidth="1"/>
    <col min="518" max="518" width="9.140625" style="414" customWidth="1"/>
    <col min="519" max="519" width="12.28515625" style="414" customWidth="1"/>
    <col min="520" max="767" width="9.140625" style="414" customWidth="1"/>
    <col min="768" max="769" width="4" style="414"/>
    <col min="770" max="770" width="5.7109375" style="414" customWidth="1"/>
    <col min="771" max="771" width="8.42578125" style="414" customWidth="1"/>
    <col min="772" max="772" width="49.140625" style="414" customWidth="1"/>
    <col min="773" max="773" width="21.42578125" style="414" customWidth="1"/>
    <col min="774" max="774" width="9.140625" style="414" customWidth="1"/>
    <col min="775" max="775" width="12.28515625" style="414" customWidth="1"/>
    <col min="776" max="1023" width="9.140625" style="414" customWidth="1"/>
    <col min="1024" max="1025" width="4" style="414"/>
    <col min="1026" max="1026" width="5.7109375" style="414" customWidth="1"/>
    <col min="1027" max="1027" width="8.42578125" style="414" customWidth="1"/>
    <col min="1028" max="1028" width="49.140625" style="414" customWidth="1"/>
    <col min="1029" max="1029" width="21.42578125" style="414" customWidth="1"/>
    <col min="1030" max="1030" width="9.140625" style="414" customWidth="1"/>
    <col min="1031" max="1031" width="12.28515625" style="414" customWidth="1"/>
    <col min="1032" max="1279" width="9.140625" style="414" customWidth="1"/>
    <col min="1280" max="1281" width="4" style="414"/>
    <col min="1282" max="1282" width="5.7109375" style="414" customWidth="1"/>
    <col min="1283" max="1283" width="8.42578125" style="414" customWidth="1"/>
    <col min="1284" max="1284" width="49.140625" style="414" customWidth="1"/>
    <col min="1285" max="1285" width="21.42578125" style="414" customWidth="1"/>
    <col min="1286" max="1286" width="9.140625" style="414" customWidth="1"/>
    <col min="1287" max="1287" width="12.28515625" style="414" customWidth="1"/>
    <col min="1288" max="1535" width="9.140625" style="414" customWidth="1"/>
    <col min="1536" max="1537" width="4" style="414"/>
    <col min="1538" max="1538" width="5.7109375" style="414" customWidth="1"/>
    <col min="1539" max="1539" width="8.42578125" style="414" customWidth="1"/>
    <col min="1540" max="1540" width="49.140625" style="414" customWidth="1"/>
    <col min="1541" max="1541" width="21.42578125" style="414" customWidth="1"/>
    <col min="1542" max="1542" width="9.140625" style="414" customWidth="1"/>
    <col min="1543" max="1543" width="12.28515625" style="414" customWidth="1"/>
    <col min="1544" max="1791" width="9.140625" style="414" customWidth="1"/>
    <col min="1792" max="1793" width="4" style="414"/>
    <col min="1794" max="1794" width="5.7109375" style="414" customWidth="1"/>
    <col min="1795" max="1795" width="8.42578125" style="414" customWidth="1"/>
    <col min="1796" max="1796" width="49.140625" style="414" customWidth="1"/>
    <col min="1797" max="1797" width="21.42578125" style="414" customWidth="1"/>
    <col min="1798" max="1798" width="9.140625" style="414" customWidth="1"/>
    <col min="1799" max="1799" width="12.28515625" style="414" customWidth="1"/>
    <col min="1800" max="2047" width="9.140625" style="414" customWidth="1"/>
    <col min="2048" max="2049" width="4" style="414"/>
    <col min="2050" max="2050" width="5.7109375" style="414" customWidth="1"/>
    <col min="2051" max="2051" width="8.42578125" style="414" customWidth="1"/>
    <col min="2052" max="2052" width="49.140625" style="414" customWidth="1"/>
    <col min="2053" max="2053" width="21.42578125" style="414" customWidth="1"/>
    <col min="2054" max="2054" width="9.140625" style="414" customWidth="1"/>
    <col min="2055" max="2055" width="12.28515625" style="414" customWidth="1"/>
    <col min="2056" max="2303" width="9.140625" style="414" customWidth="1"/>
    <col min="2304" max="2305" width="4" style="414"/>
    <col min="2306" max="2306" width="5.7109375" style="414" customWidth="1"/>
    <col min="2307" max="2307" width="8.42578125" style="414" customWidth="1"/>
    <col min="2308" max="2308" width="49.140625" style="414" customWidth="1"/>
    <col min="2309" max="2309" width="21.42578125" style="414" customWidth="1"/>
    <col min="2310" max="2310" width="9.140625" style="414" customWidth="1"/>
    <col min="2311" max="2311" width="12.28515625" style="414" customWidth="1"/>
    <col min="2312" max="2559" width="9.140625" style="414" customWidth="1"/>
    <col min="2560" max="2561" width="4" style="414"/>
    <col min="2562" max="2562" width="5.7109375" style="414" customWidth="1"/>
    <col min="2563" max="2563" width="8.42578125" style="414" customWidth="1"/>
    <col min="2564" max="2564" width="49.140625" style="414" customWidth="1"/>
    <col min="2565" max="2565" width="21.42578125" style="414" customWidth="1"/>
    <col min="2566" max="2566" width="9.140625" style="414" customWidth="1"/>
    <col min="2567" max="2567" width="12.28515625" style="414" customWidth="1"/>
    <col min="2568" max="2815" width="9.140625" style="414" customWidth="1"/>
    <col min="2816" max="2817" width="4" style="414"/>
    <col min="2818" max="2818" width="5.7109375" style="414" customWidth="1"/>
    <col min="2819" max="2819" width="8.42578125" style="414" customWidth="1"/>
    <col min="2820" max="2820" width="49.140625" style="414" customWidth="1"/>
    <col min="2821" max="2821" width="21.42578125" style="414" customWidth="1"/>
    <col min="2822" max="2822" width="9.140625" style="414" customWidth="1"/>
    <col min="2823" max="2823" width="12.28515625" style="414" customWidth="1"/>
    <col min="2824" max="3071" width="9.140625" style="414" customWidth="1"/>
    <col min="3072" max="3073" width="4" style="414"/>
    <col min="3074" max="3074" width="5.7109375" style="414" customWidth="1"/>
    <col min="3075" max="3075" width="8.42578125" style="414" customWidth="1"/>
    <col min="3076" max="3076" width="49.140625" style="414" customWidth="1"/>
    <col min="3077" max="3077" width="21.42578125" style="414" customWidth="1"/>
    <col min="3078" max="3078" width="9.140625" style="414" customWidth="1"/>
    <col min="3079" max="3079" width="12.28515625" style="414" customWidth="1"/>
    <col min="3080" max="3327" width="9.140625" style="414" customWidth="1"/>
    <col min="3328" max="3329" width="4" style="414"/>
    <col min="3330" max="3330" width="5.7109375" style="414" customWidth="1"/>
    <col min="3331" max="3331" width="8.42578125" style="414" customWidth="1"/>
    <col min="3332" max="3332" width="49.140625" style="414" customWidth="1"/>
    <col min="3333" max="3333" width="21.42578125" style="414" customWidth="1"/>
    <col min="3334" max="3334" width="9.140625" style="414" customWidth="1"/>
    <col min="3335" max="3335" width="12.28515625" style="414" customWidth="1"/>
    <col min="3336" max="3583" width="9.140625" style="414" customWidth="1"/>
    <col min="3584" max="3585" width="4" style="414"/>
    <col min="3586" max="3586" width="5.7109375" style="414" customWidth="1"/>
    <col min="3587" max="3587" width="8.42578125" style="414" customWidth="1"/>
    <col min="3588" max="3588" width="49.140625" style="414" customWidth="1"/>
    <col min="3589" max="3589" width="21.42578125" style="414" customWidth="1"/>
    <col min="3590" max="3590" width="9.140625" style="414" customWidth="1"/>
    <col min="3591" max="3591" width="12.28515625" style="414" customWidth="1"/>
    <col min="3592" max="3839" width="9.140625" style="414" customWidth="1"/>
    <col min="3840" max="3841" width="4" style="414"/>
    <col min="3842" max="3842" width="5.7109375" style="414" customWidth="1"/>
    <col min="3843" max="3843" width="8.42578125" style="414" customWidth="1"/>
    <col min="3844" max="3844" width="49.140625" style="414" customWidth="1"/>
    <col min="3845" max="3845" width="21.42578125" style="414" customWidth="1"/>
    <col min="3846" max="3846" width="9.140625" style="414" customWidth="1"/>
    <col min="3847" max="3847" width="12.28515625" style="414" customWidth="1"/>
    <col min="3848" max="4095" width="9.140625" style="414" customWidth="1"/>
    <col min="4096" max="4097" width="4" style="414"/>
    <col min="4098" max="4098" width="5.7109375" style="414" customWidth="1"/>
    <col min="4099" max="4099" width="8.42578125" style="414" customWidth="1"/>
    <col min="4100" max="4100" width="49.140625" style="414" customWidth="1"/>
    <col min="4101" max="4101" width="21.42578125" style="414" customWidth="1"/>
    <col min="4102" max="4102" width="9.140625" style="414" customWidth="1"/>
    <col min="4103" max="4103" width="12.28515625" style="414" customWidth="1"/>
    <col min="4104" max="4351" width="9.140625" style="414" customWidth="1"/>
    <col min="4352" max="4353" width="4" style="414"/>
    <col min="4354" max="4354" width="5.7109375" style="414" customWidth="1"/>
    <col min="4355" max="4355" width="8.42578125" style="414" customWidth="1"/>
    <col min="4356" max="4356" width="49.140625" style="414" customWidth="1"/>
    <col min="4357" max="4357" width="21.42578125" style="414" customWidth="1"/>
    <col min="4358" max="4358" width="9.140625" style="414" customWidth="1"/>
    <col min="4359" max="4359" width="12.28515625" style="414" customWidth="1"/>
    <col min="4360" max="4607" width="9.140625" style="414" customWidth="1"/>
    <col min="4608" max="4609" width="4" style="414"/>
    <col min="4610" max="4610" width="5.7109375" style="414" customWidth="1"/>
    <col min="4611" max="4611" width="8.42578125" style="414" customWidth="1"/>
    <col min="4612" max="4612" width="49.140625" style="414" customWidth="1"/>
    <col min="4613" max="4613" width="21.42578125" style="414" customWidth="1"/>
    <col min="4614" max="4614" width="9.140625" style="414" customWidth="1"/>
    <col min="4615" max="4615" width="12.28515625" style="414" customWidth="1"/>
    <col min="4616" max="4863" width="9.140625" style="414" customWidth="1"/>
    <col min="4864" max="4865" width="4" style="414"/>
    <col min="4866" max="4866" width="5.7109375" style="414" customWidth="1"/>
    <col min="4867" max="4867" width="8.42578125" style="414" customWidth="1"/>
    <col min="4868" max="4868" width="49.140625" style="414" customWidth="1"/>
    <col min="4869" max="4869" width="21.42578125" style="414" customWidth="1"/>
    <col min="4870" max="4870" width="9.140625" style="414" customWidth="1"/>
    <col min="4871" max="4871" width="12.28515625" style="414" customWidth="1"/>
    <col min="4872" max="5119" width="9.140625" style="414" customWidth="1"/>
    <col min="5120" max="5121" width="4" style="414"/>
    <col min="5122" max="5122" width="5.7109375" style="414" customWidth="1"/>
    <col min="5123" max="5123" width="8.42578125" style="414" customWidth="1"/>
    <col min="5124" max="5124" width="49.140625" style="414" customWidth="1"/>
    <col min="5125" max="5125" width="21.42578125" style="414" customWidth="1"/>
    <col min="5126" max="5126" width="9.140625" style="414" customWidth="1"/>
    <col min="5127" max="5127" width="12.28515625" style="414" customWidth="1"/>
    <col min="5128" max="5375" width="9.140625" style="414" customWidth="1"/>
    <col min="5376" max="5377" width="4" style="414"/>
    <col min="5378" max="5378" width="5.7109375" style="414" customWidth="1"/>
    <col min="5379" max="5379" width="8.42578125" style="414" customWidth="1"/>
    <col min="5380" max="5380" width="49.140625" style="414" customWidth="1"/>
    <col min="5381" max="5381" width="21.42578125" style="414" customWidth="1"/>
    <col min="5382" max="5382" width="9.140625" style="414" customWidth="1"/>
    <col min="5383" max="5383" width="12.28515625" style="414" customWidth="1"/>
    <col min="5384" max="5631" width="9.140625" style="414" customWidth="1"/>
    <col min="5632" max="5633" width="4" style="414"/>
    <col min="5634" max="5634" width="5.7109375" style="414" customWidth="1"/>
    <col min="5635" max="5635" width="8.42578125" style="414" customWidth="1"/>
    <col min="5636" max="5636" width="49.140625" style="414" customWidth="1"/>
    <col min="5637" max="5637" width="21.42578125" style="414" customWidth="1"/>
    <col min="5638" max="5638" width="9.140625" style="414" customWidth="1"/>
    <col min="5639" max="5639" width="12.28515625" style="414" customWidth="1"/>
    <col min="5640" max="5887" width="9.140625" style="414" customWidth="1"/>
    <col min="5888" max="5889" width="4" style="414"/>
    <col min="5890" max="5890" width="5.7109375" style="414" customWidth="1"/>
    <col min="5891" max="5891" width="8.42578125" style="414" customWidth="1"/>
    <col min="5892" max="5892" width="49.140625" style="414" customWidth="1"/>
    <col min="5893" max="5893" width="21.42578125" style="414" customWidth="1"/>
    <col min="5894" max="5894" width="9.140625" style="414" customWidth="1"/>
    <col min="5895" max="5895" width="12.28515625" style="414" customWidth="1"/>
    <col min="5896" max="6143" width="9.140625" style="414" customWidth="1"/>
    <col min="6144" max="6145" width="4" style="414"/>
    <col min="6146" max="6146" width="5.7109375" style="414" customWidth="1"/>
    <col min="6147" max="6147" width="8.42578125" style="414" customWidth="1"/>
    <col min="6148" max="6148" width="49.140625" style="414" customWidth="1"/>
    <col min="6149" max="6149" width="21.42578125" style="414" customWidth="1"/>
    <col min="6150" max="6150" width="9.140625" style="414" customWidth="1"/>
    <col min="6151" max="6151" width="12.28515625" style="414" customWidth="1"/>
    <col min="6152" max="6399" width="9.140625" style="414" customWidth="1"/>
    <col min="6400" max="6401" width="4" style="414"/>
    <col min="6402" max="6402" width="5.7109375" style="414" customWidth="1"/>
    <col min="6403" max="6403" width="8.42578125" style="414" customWidth="1"/>
    <col min="6404" max="6404" width="49.140625" style="414" customWidth="1"/>
    <col min="6405" max="6405" width="21.42578125" style="414" customWidth="1"/>
    <col min="6406" max="6406" width="9.140625" style="414" customWidth="1"/>
    <col min="6407" max="6407" width="12.28515625" style="414" customWidth="1"/>
    <col min="6408" max="6655" width="9.140625" style="414" customWidth="1"/>
    <col min="6656" max="6657" width="4" style="414"/>
    <col min="6658" max="6658" width="5.7109375" style="414" customWidth="1"/>
    <col min="6659" max="6659" width="8.42578125" style="414" customWidth="1"/>
    <col min="6660" max="6660" width="49.140625" style="414" customWidth="1"/>
    <col min="6661" max="6661" width="21.42578125" style="414" customWidth="1"/>
    <col min="6662" max="6662" width="9.140625" style="414" customWidth="1"/>
    <col min="6663" max="6663" width="12.28515625" style="414" customWidth="1"/>
    <col min="6664" max="6911" width="9.140625" style="414" customWidth="1"/>
    <col min="6912" max="6913" width="4" style="414"/>
    <col min="6914" max="6914" width="5.7109375" style="414" customWidth="1"/>
    <col min="6915" max="6915" width="8.42578125" style="414" customWidth="1"/>
    <col min="6916" max="6916" width="49.140625" style="414" customWidth="1"/>
    <col min="6917" max="6917" width="21.42578125" style="414" customWidth="1"/>
    <col min="6918" max="6918" width="9.140625" style="414" customWidth="1"/>
    <col min="6919" max="6919" width="12.28515625" style="414" customWidth="1"/>
    <col min="6920" max="7167" width="9.140625" style="414" customWidth="1"/>
    <col min="7168" max="7169" width="4" style="414"/>
    <col min="7170" max="7170" width="5.7109375" style="414" customWidth="1"/>
    <col min="7171" max="7171" width="8.42578125" style="414" customWidth="1"/>
    <col min="7172" max="7172" width="49.140625" style="414" customWidth="1"/>
    <col min="7173" max="7173" width="21.42578125" style="414" customWidth="1"/>
    <col min="7174" max="7174" width="9.140625" style="414" customWidth="1"/>
    <col min="7175" max="7175" width="12.28515625" style="414" customWidth="1"/>
    <col min="7176" max="7423" width="9.140625" style="414" customWidth="1"/>
    <col min="7424" max="7425" width="4" style="414"/>
    <col min="7426" max="7426" width="5.7109375" style="414" customWidth="1"/>
    <col min="7427" max="7427" width="8.42578125" style="414" customWidth="1"/>
    <col min="7428" max="7428" width="49.140625" style="414" customWidth="1"/>
    <col min="7429" max="7429" width="21.42578125" style="414" customWidth="1"/>
    <col min="7430" max="7430" width="9.140625" style="414" customWidth="1"/>
    <col min="7431" max="7431" width="12.28515625" style="414" customWidth="1"/>
    <col min="7432" max="7679" width="9.140625" style="414" customWidth="1"/>
    <col min="7680" max="7681" width="4" style="414"/>
    <col min="7682" max="7682" width="5.7109375" style="414" customWidth="1"/>
    <col min="7683" max="7683" width="8.42578125" style="414" customWidth="1"/>
    <col min="7684" max="7684" width="49.140625" style="414" customWidth="1"/>
    <col min="7685" max="7685" width="21.42578125" style="414" customWidth="1"/>
    <col min="7686" max="7686" width="9.140625" style="414" customWidth="1"/>
    <col min="7687" max="7687" width="12.28515625" style="414" customWidth="1"/>
    <col min="7688" max="7935" width="9.140625" style="414" customWidth="1"/>
    <col min="7936" max="7937" width="4" style="414"/>
    <col min="7938" max="7938" width="5.7109375" style="414" customWidth="1"/>
    <col min="7939" max="7939" width="8.42578125" style="414" customWidth="1"/>
    <col min="7940" max="7940" width="49.140625" style="414" customWidth="1"/>
    <col min="7941" max="7941" width="21.42578125" style="414" customWidth="1"/>
    <col min="7942" max="7942" width="9.140625" style="414" customWidth="1"/>
    <col min="7943" max="7943" width="12.28515625" style="414" customWidth="1"/>
    <col min="7944" max="8191" width="9.140625" style="414" customWidth="1"/>
    <col min="8192" max="8193" width="4" style="414"/>
    <col min="8194" max="8194" width="5.7109375" style="414" customWidth="1"/>
    <col min="8195" max="8195" width="8.42578125" style="414" customWidth="1"/>
    <col min="8196" max="8196" width="49.140625" style="414" customWidth="1"/>
    <col min="8197" max="8197" width="21.42578125" style="414" customWidth="1"/>
    <col min="8198" max="8198" width="9.140625" style="414" customWidth="1"/>
    <col min="8199" max="8199" width="12.28515625" style="414" customWidth="1"/>
    <col min="8200" max="8447" width="9.140625" style="414" customWidth="1"/>
    <col min="8448" max="8449" width="4" style="414"/>
    <col min="8450" max="8450" width="5.7109375" style="414" customWidth="1"/>
    <col min="8451" max="8451" width="8.42578125" style="414" customWidth="1"/>
    <col min="8452" max="8452" width="49.140625" style="414" customWidth="1"/>
    <col min="8453" max="8453" width="21.42578125" style="414" customWidth="1"/>
    <col min="8454" max="8454" width="9.140625" style="414" customWidth="1"/>
    <col min="8455" max="8455" width="12.28515625" style="414" customWidth="1"/>
    <col min="8456" max="8703" width="9.140625" style="414" customWidth="1"/>
    <col min="8704" max="8705" width="4" style="414"/>
    <col min="8706" max="8706" width="5.7109375" style="414" customWidth="1"/>
    <col min="8707" max="8707" width="8.42578125" style="414" customWidth="1"/>
    <col min="8708" max="8708" width="49.140625" style="414" customWidth="1"/>
    <col min="8709" max="8709" width="21.42578125" style="414" customWidth="1"/>
    <col min="8710" max="8710" width="9.140625" style="414" customWidth="1"/>
    <col min="8711" max="8711" width="12.28515625" style="414" customWidth="1"/>
    <col min="8712" max="8959" width="9.140625" style="414" customWidth="1"/>
    <col min="8960" max="8961" width="4" style="414"/>
    <col min="8962" max="8962" width="5.7109375" style="414" customWidth="1"/>
    <col min="8963" max="8963" width="8.42578125" style="414" customWidth="1"/>
    <col min="8964" max="8964" width="49.140625" style="414" customWidth="1"/>
    <col min="8965" max="8965" width="21.42578125" style="414" customWidth="1"/>
    <col min="8966" max="8966" width="9.140625" style="414" customWidth="1"/>
    <col min="8967" max="8967" width="12.28515625" style="414" customWidth="1"/>
    <col min="8968" max="9215" width="9.140625" style="414" customWidth="1"/>
    <col min="9216" max="9217" width="4" style="414"/>
    <col min="9218" max="9218" width="5.7109375" style="414" customWidth="1"/>
    <col min="9219" max="9219" width="8.42578125" style="414" customWidth="1"/>
    <col min="9220" max="9220" width="49.140625" style="414" customWidth="1"/>
    <col min="9221" max="9221" width="21.42578125" style="414" customWidth="1"/>
    <col min="9222" max="9222" width="9.140625" style="414" customWidth="1"/>
    <col min="9223" max="9223" width="12.28515625" style="414" customWidth="1"/>
    <col min="9224" max="9471" width="9.140625" style="414" customWidth="1"/>
    <col min="9472" max="9473" width="4" style="414"/>
    <col min="9474" max="9474" width="5.7109375" style="414" customWidth="1"/>
    <col min="9475" max="9475" width="8.42578125" style="414" customWidth="1"/>
    <col min="9476" max="9476" width="49.140625" style="414" customWidth="1"/>
    <col min="9477" max="9477" width="21.42578125" style="414" customWidth="1"/>
    <col min="9478" max="9478" width="9.140625" style="414" customWidth="1"/>
    <col min="9479" max="9479" width="12.28515625" style="414" customWidth="1"/>
    <col min="9480" max="9727" width="9.140625" style="414" customWidth="1"/>
    <col min="9728" max="9729" width="4" style="414"/>
    <col min="9730" max="9730" width="5.7109375" style="414" customWidth="1"/>
    <col min="9731" max="9731" width="8.42578125" style="414" customWidth="1"/>
    <col min="9732" max="9732" width="49.140625" style="414" customWidth="1"/>
    <col min="9733" max="9733" width="21.42578125" style="414" customWidth="1"/>
    <col min="9734" max="9734" width="9.140625" style="414" customWidth="1"/>
    <col min="9735" max="9735" width="12.28515625" style="414" customWidth="1"/>
    <col min="9736" max="9983" width="9.140625" style="414" customWidth="1"/>
    <col min="9984" max="9985" width="4" style="414"/>
    <col min="9986" max="9986" width="5.7109375" style="414" customWidth="1"/>
    <col min="9987" max="9987" width="8.42578125" style="414" customWidth="1"/>
    <col min="9988" max="9988" width="49.140625" style="414" customWidth="1"/>
    <col min="9989" max="9989" width="21.42578125" style="414" customWidth="1"/>
    <col min="9990" max="9990" width="9.140625" style="414" customWidth="1"/>
    <col min="9991" max="9991" width="12.28515625" style="414" customWidth="1"/>
    <col min="9992" max="10239" width="9.140625" style="414" customWidth="1"/>
    <col min="10240" max="10241" width="4" style="414"/>
    <col min="10242" max="10242" width="5.7109375" style="414" customWidth="1"/>
    <col min="10243" max="10243" width="8.42578125" style="414" customWidth="1"/>
    <col min="10244" max="10244" width="49.140625" style="414" customWidth="1"/>
    <col min="10245" max="10245" width="21.42578125" style="414" customWidth="1"/>
    <col min="10246" max="10246" width="9.140625" style="414" customWidth="1"/>
    <col min="10247" max="10247" width="12.28515625" style="414" customWidth="1"/>
    <col min="10248" max="10495" width="9.140625" style="414" customWidth="1"/>
    <col min="10496" max="10497" width="4" style="414"/>
    <col min="10498" max="10498" width="5.7109375" style="414" customWidth="1"/>
    <col min="10499" max="10499" width="8.42578125" style="414" customWidth="1"/>
    <col min="10500" max="10500" width="49.140625" style="414" customWidth="1"/>
    <col min="10501" max="10501" width="21.42578125" style="414" customWidth="1"/>
    <col min="10502" max="10502" width="9.140625" style="414" customWidth="1"/>
    <col min="10503" max="10503" width="12.28515625" style="414" customWidth="1"/>
    <col min="10504" max="10751" width="9.140625" style="414" customWidth="1"/>
    <col min="10752" max="10753" width="4" style="414"/>
    <col min="10754" max="10754" width="5.7109375" style="414" customWidth="1"/>
    <col min="10755" max="10755" width="8.42578125" style="414" customWidth="1"/>
    <col min="10756" max="10756" width="49.140625" style="414" customWidth="1"/>
    <col min="10757" max="10757" width="21.42578125" style="414" customWidth="1"/>
    <col min="10758" max="10758" width="9.140625" style="414" customWidth="1"/>
    <col min="10759" max="10759" width="12.28515625" style="414" customWidth="1"/>
    <col min="10760" max="11007" width="9.140625" style="414" customWidth="1"/>
    <col min="11008" max="11009" width="4" style="414"/>
    <col min="11010" max="11010" width="5.7109375" style="414" customWidth="1"/>
    <col min="11011" max="11011" width="8.42578125" style="414" customWidth="1"/>
    <col min="11012" max="11012" width="49.140625" style="414" customWidth="1"/>
    <col min="11013" max="11013" width="21.42578125" style="414" customWidth="1"/>
    <col min="11014" max="11014" width="9.140625" style="414" customWidth="1"/>
    <col min="11015" max="11015" width="12.28515625" style="414" customWidth="1"/>
    <col min="11016" max="11263" width="9.140625" style="414" customWidth="1"/>
    <col min="11264" max="11265" width="4" style="414"/>
    <col min="11266" max="11266" width="5.7109375" style="414" customWidth="1"/>
    <col min="11267" max="11267" width="8.42578125" style="414" customWidth="1"/>
    <col min="11268" max="11268" width="49.140625" style="414" customWidth="1"/>
    <col min="11269" max="11269" width="21.42578125" style="414" customWidth="1"/>
    <col min="11270" max="11270" width="9.140625" style="414" customWidth="1"/>
    <col min="11271" max="11271" width="12.28515625" style="414" customWidth="1"/>
    <col min="11272" max="11519" width="9.140625" style="414" customWidth="1"/>
    <col min="11520" max="11521" width="4" style="414"/>
    <col min="11522" max="11522" width="5.7109375" style="414" customWidth="1"/>
    <col min="11523" max="11523" width="8.42578125" style="414" customWidth="1"/>
    <col min="11524" max="11524" width="49.140625" style="414" customWidth="1"/>
    <col min="11525" max="11525" width="21.42578125" style="414" customWidth="1"/>
    <col min="11526" max="11526" width="9.140625" style="414" customWidth="1"/>
    <col min="11527" max="11527" width="12.28515625" style="414" customWidth="1"/>
    <col min="11528" max="11775" width="9.140625" style="414" customWidth="1"/>
    <col min="11776" max="11777" width="4" style="414"/>
    <col min="11778" max="11778" width="5.7109375" style="414" customWidth="1"/>
    <col min="11779" max="11779" width="8.42578125" style="414" customWidth="1"/>
    <col min="11780" max="11780" width="49.140625" style="414" customWidth="1"/>
    <col min="11781" max="11781" width="21.42578125" style="414" customWidth="1"/>
    <col min="11782" max="11782" width="9.140625" style="414" customWidth="1"/>
    <col min="11783" max="11783" width="12.28515625" style="414" customWidth="1"/>
    <col min="11784" max="12031" width="9.140625" style="414" customWidth="1"/>
    <col min="12032" max="12033" width="4" style="414"/>
    <col min="12034" max="12034" width="5.7109375" style="414" customWidth="1"/>
    <col min="12035" max="12035" width="8.42578125" style="414" customWidth="1"/>
    <col min="12036" max="12036" width="49.140625" style="414" customWidth="1"/>
    <col min="12037" max="12037" width="21.42578125" style="414" customWidth="1"/>
    <col min="12038" max="12038" width="9.140625" style="414" customWidth="1"/>
    <col min="12039" max="12039" width="12.28515625" style="414" customWidth="1"/>
    <col min="12040" max="12287" width="9.140625" style="414" customWidth="1"/>
    <col min="12288" max="12289" width="4" style="414"/>
    <col min="12290" max="12290" width="5.7109375" style="414" customWidth="1"/>
    <col min="12291" max="12291" width="8.42578125" style="414" customWidth="1"/>
    <col min="12292" max="12292" width="49.140625" style="414" customWidth="1"/>
    <col min="12293" max="12293" width="21.42578125" style="414" customWidth="1"/>
    <col min="12294" max="12294" width="9.140625" style="414" customWidth="1"/>
    <col min="12295" max="12295" width="12.28515625" style="414" customWidth="1"/>
    <col min="12296" max="12543" width="9.140625" style="414" customWidth="1"/>
    <col min="12544" max="12545" width="4" style="414"/>
    <col min="12546" max="12546" width="5.7109375" style="414" customWidth="1"/>
    <col min="12547" max="12547" width="8.42578125" style="414" customWidth="1"/>
    <col min="12548" max="12548" width="49.140625" style="414" customWidth="1"/>
    <col min="12549" max="12549" width="21.42578125" style="414" customWidth="1"/>
    <col min="12550" max="12550" width="9.140625" style="414" customWidth="1"/>
    <col min="12551" max="12551" width="12.28515625" style="414" customWidth="1"/>
    <col min="12552" max="12799" width="9.140625" style="414" customWidth="1"/>
    <col min="12800" max="12801" width="4" style="414"/>
    <col min="12802" max="12802" width="5.7109375" style="414" customWidth="1"/>
    <col min="12803" max="12803" width="8.42578125" style="414" customWidth="1"/>
    <col min="12804" max="12804" width="49.140625" style="414" customWidth="1"/>
    <col min="12805" max="12805" width="21.42578125" style="414" customWidth="1"/>
    <col min="12806" max="12806" width="9.140625" style="414" customWidth="1"/>
    <col min="12807" max="12807" width="12.28515625" style="414" customWidth="1"/>
    <col min="12808" max="13055" width="9.140625" style="414" customWidth="1"/>
    <col min="13056" max="13057" width="4" style="414"/>
    <col min="13058" max="13058" width="5.7109375" style="414" customWidth="1"/>
    <col min="13059" max="13059" width="8.42578125" style="414" customWidth="1"/>
    <col min="13060" max="13060" width="49.140625" style="414" customWidth="1"/>
    <col min="13061" max="13061" width="21.42578125" style="414" customWidth="1"/>
    <col min="13062" max="13062" width="9.140625" style="414" customWidth="1"/>
    <col min="13063" max="13063" width="12.28515625" style="414" customWidth="1"/>
    <col min="13064" max="13311" width="9.140625" style="414" customWidth="1"/>
    <col min="13312" max="13313" width="4" style="414"/>
    <col min="13314" max="13314" width="5.7109375" style="414" customWidth="1"/>
    <col min="13315" max="13315" width="8.42578125" style="414" customWidth="1"/>
    <col min="13316" max="13316" width="49.140625" style="414" customWidth="1"/>
    <col min="13317" max="13317" width="21.42578125" style="414" customWidth="1"/>
    <col min="13318" max="13318" width="9.140625" style="414" customWidth="1"/>
    <col min="13319" max="13319" width="12.28515625" style="414" customWidth="1"/>
    <col min="13320" max="13567" width="9.140625" style="414" customWidth="1"/>
    <col min="13568" max="13569" width="4" style="414"/>
    <col min="13570" max="13570" width="5.7109375" style="414" customWidth="1"/>
    <col min="13571" max="13571" width="8.42578125" style="414" customWidth="1"/>
    <col min="13572" max="13572" width="49.140625" style="414" customWidth="1"/>
    <col min="13573" max="13573" width="21.42578125" style="414" customWidth="1"/>
    <col min="13574" max="13574" width="9.140625" style="414" customWidth="1"/>
    <col min="13575" max="13575" width="12.28515625" style="414" customWidth="1"/>
    <col min="13576" max="13823" width="9.140625" style="414" customWidth="1"/>
    <col min="13824" max="13825" width="4" style="414"/>
    <col min="13826" max="13826" width="5.7109375" style="414" customWidth="1"/>
    <col min="13827" max="13827" width="8.42578125" style="414" customWidth="1"/>
    <col min="13828" max="13828" width="49.140625" style="414" customWidth="1"/>
    <col min="13829" max="13829" width="21.42578125" style="414" customWidth="1"/>
    <col min="13830" max="13830" width="9.140625" style="414" customWidth="1"/>
    <col min="13831" max="13831" width="12.28515625" style="414" customWidth="1"/>
    <col min="13832" max="14079" width="9.140625" style="414" customWidth="1"/>
    <col min="14080" max="14081" width="4" style="414"/>
    <col min="14082" max="14082" width="5.7109375" style="414" customWidth="1"/>
    <col min="14083" max="14083" width="8.42578125" style="414" customWidth="1"/>
    <col min="14084" max="14084" width="49.140625" style="414" customWidth="1"/>
    <col min="14085" max="14085" width="21.42578125" style="414" customWidth="1"/>
    <col min="14086" max="14086" width="9.140625" style="414" customWidth="1"/>
    <col min="14087" max="14087" width="12.28515625" style="414" customWidth="1"/>
    <col min="14088" max="14335" width="9.140625" style="414" customWidth="1"/>
    <col min="14336" max="14337" width="4" style="414"/>
    <col min="14338" max="14338" width="5.7109375" style="414" customWidth="1"/>
    <col min="14339" max="14339" width="8.42578125" style="414" customWidth="1"/>
    <col min="14340" max="14340" width="49.140625" style="414" customWidth="1"/>
    <col min="14341" max="14341" width="21.42578125" style="414" customWidth="1"/>
    <col min="14342" max="14342" width="9.140625" style="414" customWidth="1"/>
    <col min="14343" max="14343" width="12.28515625" style="414" customWidth="1"/>
    <col min="14344" max="14591" width="9.140625" style="414" customWidth="1"/>
    <col min="14592" max="14593" width="4" style="414"/>
    <col min="14594" max="14594" width="5.7109375" style="414" customWidth="1"/>
    <col min="14595" max="14595" width="8.42578125" style="414" customWidth="1"/>
    <col min="14596" max="14596" width="49.140625" style="414" customWidth="1"/>
    <col min="14597" max="14597" width="21.42578125" style="414" customWidth="1"/>
    <col min="14598" max="14598" width="9.140625" style="414" customWidth="1"/>
    <col min="14599" max="14599" width="12.28515625" style="414" customWidth="1"/>
    <col min="14600" max="14847" width="9.140625" style="414" customWidth="1"/>
    <col min="14848" max="14849" width="4" style="414"/>
    <col min="14850" max="14850" width="5.7109375" style="414" customWidth="1"/>
    <col min="14851" max="14851" width="8.42578125" style="414" customWidth="1"/>
    <col min="14852" max="14852" width="49.140625" style="414" customWidth="1"/>
    <col min="14853" max="14853" width="21.42578125" style="414" customWidth="1"/>
    <col min="14854" max="14854" width="9.140625" style="414" customWidth="1"/>
    <col min="14855" max="14855" width="12.28515625" style="414" customWidth="1"/>
    <col min="14856" max="15103" width="9.140625" style="414" customWidth="1"/>
    <col min="15104" max="15105" width="4" style="414"/>
    <col min="15106" max="15106" width="5.7109375" style="414" customWidth="1"/>
    <col min="15107" max="15107" width="8.42578125" style="414" customWidth="1"/>
    <col min="15108" max="15108" width="49.140625" style="414" customWidth="1"/>
    <col min="15109" max="15109" width="21.42578125" style="414" customWidth="1"/>
    <col min="15110" max="15110" width="9.140625" style="414" customWidth="1"/>
    <col min="15111" max="15111" width="12.28515625" style="414" customWidth="1"/>
    <col min="15112" max="15359" width="9.140625" style="414" customWidth="1"/>
    <col min="15360" max="15361" width="4" style="414"/>
    <col min="15362" max="15362" width="5.7109375" style="414" customWidth="1"/>
    <col min="15363" max="15363" width="8.42578125" style="414" customWidth="1"/>
    <col min="15364" max="15364" width="49.140625" style="414" customWidth="1"/>
    <col min="15365" max="15365" width="21.42578125" style="414" customWidth="1"/>
    <col min="15366" max="15366" width="9.140625" style="414" customWidth="1"/>
    <col min="15367" max="15367" width="12.28515625" style="414" customWidth="1"/>
    <col min="15368" max="15615" width="9.140625" style="414" customWidth="1"/>
    <col min="15616" max="15617" width="4" style="414"/>
    <col min="15618" max="15618" width="5.7109375" style="414" customWidth="1"/>
    <col min="15619" max="15619" width="8.42578125" style="414" customWidth="1"/>
    <col min="15620" max="15620" width="49.140625" style="414" customWidth="1"/>
    <col min="15621" max="15621" width="21.42578125" style="414" customWidth="1"/>
    <col min="15622" max="15622" width="9.140625" style="414" customWidth="1"/>
    <col min="15623" max="15623" width="12.28515625" style="414" customWidth="1"/>
    <col min="15624" max="15871" width="9.140625" style="414" customWidth="1"/>
    <col min="15872" max="15873" width="4" style="414"/>
    <col min="15874" max="15874" width="5.7109375" style="414" customWidth="1"/>
    <col min="15875" max="15875" width="8.42578125" style="414" customWidth="1"/>
    <col min="15876" max="15876" width="49.140625" style="414" customWidth="1"/>
    <col min="15877" max="15877" width="21.42578125" style="414" customWidth="1"/>
    <col min="15878" max="15878" width="9.140625" style="414" customWidth="1"/>
    <col min="15879" max="15879" width="12.28515625" style="414" customWidth="1"/>
    <col min="15880" max="16127" width="9.140625" style="414" customWidth="1"/>
    <col min="16128" max="16129" width="4" style="414"/>
    <col min="16130" max="16130" width="5.7109375" style="414" customWidth="1"/>
    <col min="16131" max="16131" width="8.42578125" style="414" customWidth="1"/>
    <col min="16132" max="16132" width="49.140625" style="414" customWidth="1"/>
    <col min="16133" max="16133" width="21.42578125" style="414" customWidth="1"/>
    <col min="16134" max="16134" width="9.140625" style="414" customWidth="1"/>
    <col min="16135" max="16135" width="12.28515625" style="414" customWidth="1"/>
    <col min="16136" max="16383" width="9.140625" style="414" customWidth="1"/>
    <col min="16384" max="16384" width="4" style="414"/>
  </cols>
  <sheetData>
    <row r="1" spans="1:7" x14ac:dyDescent="0.25">
      <c r="A1" s="38"/>
      <c r="D1" s="1"/>
      <c r="E1" s="3" t="s">
        <v>105</v>
      </c>
    </row>
    <row r="2" spans="1:7" x14ac:dyDescent="0.25">
      <c r="D2" s="1"/>
      <c r="E2" s="3" t="s">
        <v>290</v>
      </c>
    </row>
    <row r="3" spans="1:7" x14ac:dyDescent="0.25">
      <c r="D3" s="1"/>
      <c r="E3" s="3" t="s">
        <v>0</v>
      </c>
    </row>
    <row r="4" spans="1:7" x14ac:dyDescent="0.25">
      <c r="D4" s="1"/>
      <c r="E4" s="3" t="s">
        <v>291</v>
      </c>
    </row>
    <row r="5" spans="1:7" x14ac:dyDescent="0.25">
      <c r="D5" s="3"/>
      <c r="E5" s="38"/>
    </row>
    <row r="6" spans="1:7" ht="15.75" customHeight="1" x14ac:dyDescent="0.25">
      <c r="A6" s="39" t="s">
        <v>106</v>
      </c>
      <c r="B6" s="39"/>
      <c r="C6" s="39"/>
      <c r="D6" s="39"/>
      <c r="E6" s="39"/>
    </row>
    <row r="7" spans="1:7" ht="15.75" customHeight="1" x14ac:dyDescent="0.25">
      <c r="A7" s="39" t="s">
        <v>334</v>
      </c>
      <c r="B7" s="39"/>
      <c r="C7" s="39"/>
      <c r="D7" s="39"/>
      <c r="E7" s="39"/>
    </row>
    <row r="8" spans="1:7" ht="11.25" customHeight="1" x14ac:dyDescent="0.25">
      <c r="E8" s="391"/>
    </row>
    <row r="9" spans="1:7" ht="12.75" customHeight="1" x14ac:dyDescent="0.25">
      <c r="E9" s="54" t="s">
        <v>1</v>
      </c>
    </row>
    <row r="10" spans="1:7" ht="20.25" customHeight="1" x14ac:dyDescent="0.25">
      <c r="A10" s="40" t="s">
        <v>98</v>
      </c>
      <c r="B10" s="40" t="s">
        <v>78</v>
      </c>
      <c r="C10" s="40" t="s">
        <v>107</v>
      </c>
      <c r="D10" s="55" t="s">
        <v>108</v>
      </c>
      <c r="E10" s="40" t="s">
        <v>109</v>
      </c>
    </row>
    <row r="11" spans="1:7" s="42" customFormat="1" ht="10.5" customHeight="1" x14ac:dyDescent="0.2">
      <c r="A11" s="41">
        <v>1</v>
      </c>
      <c r="B11" s="41">
        <v>2</v>
      </c>
      <c r="C11" s="41">
        <v>3</v>
      </c>
      <c r="D11" s="56">
        <v>4</v>
      </c>
      <c r="E11" s="41">
        <v>5</v>
      </c>
      <c r="F11" s="1"/>
      <c r="G11" s="11"/>
    </row>
    <row r="12" spans="1:7" ht="17.25" customHeight="1" x14ac:dyDescent="0.25">
      <c r="A12" s="464" t="s">
        <v>110</v>
      </c>
      <c r="B12" s="465"/>
      <c r="C12" s="465"/>
      <c r="D12" s="465"/>
      <c r="E12" s="466"/>
    </row>
    <row r="13" spans="1:7" s="50" customFormat="1" ht="17.25" customHeight="1" x14ac:dyDescent="0.2">
      <c r="A13" s="57">
        <v>1</v>
      </c>
      <c r="B13" s="57">
        <v>700</v>
      </c>
      <c r="C13" s="57">
        <v>70095</v>
      </c>
      <c r="D13" s="58" t="s">
        <v>236</v>
      </c>
      <c r="E13" s="257">
        <v>1500000</v>
      </c>
      <c r="F13" s="258"/>
      <c r="G13" s="120"/>
    </row>
    <row r="14" spans="1:7" ht="26.25" customHeight="1" x14ac:dyDescent="0.25">
      <c r="A14" s="43">
        <v>2</v>
      </c>
      <c r="B14" s="43">
        <v>750</v>
      </c>
      <c r="C14" s="43">
        <v>75095</v>
      </c>
      <c r="D14" s="59" t="s">
        <v>114</v>
      </c>
      <c r="E14" s="260">
        <v>85000</v>
      </c>
      <c r="G14" s="392"/>
    </row>
    <row r="15" spans="1:7" ht="15.75" customHeight="1" x14ac:dyDescent="0.25">
      <c r="A15" s="43">
        <v>3</v>
      </c>
      <c r="B15" s="43">
        <v>755</v>
      </c>
      <c r="C15" s="43">
        <v>75515</v>
      </c>
      <c r="D15" s="59" t="s">
        <v>115</v>
      </c>
      <c r="E15" s="257">
        <v>128040</v>
      </c>
      <c r="G15" s="392"/>
    </row>
    <row r="16" spans="1:7" ht="42" customHeight="1" x14ac:dyDescent="0.25">
      <c r="A16" s="60">
        <v>4</v>
      </c>
      <c r="B16" s="60">
        <v>801</v>
      </c>
      <c r="C16" s="60">
        <v>80195</v>
      </c>
      <c r="D16" s="393" t="s">
        <v>335</v>
      </c>
      <c r="E16" s="260">
        <f>533646-31962</f>
        <v>501684</v>
      </c>
      <c r="G16" s="392"/>
    </row>
    <row r="17" spans="1:7" ht="15" customHeight="1" x14ac:dyDescent="0.25">
      <c r="A17" s="44">
        <v>5</v>
      </c>
      <c r="B17" s="44">
        <v>851</v>
      </c>
      <c r="C17" s="44">
        <v>85153</v>
      </c>
      <c r="D17" s="46" t="s">
        <v>117</v>
      </c>
      <c r="E17" s="259">
        <v>55000</v>
      </c>
      <c r="G17" s="392"/>
    </row>
    <row r="18" spans="1:7" ht="39.75" customHeight="1" x14ac:dyDescent="0.25">
      <c r="A18" s="43">
        <v>6</v>
      </c>
      <c r="B18" s="43">
        <v>851</v>
      </c>
      <c r="C18" s="43">
        <v>85154</v>
      </c>
      <c r="D18" s="59" t="s">
        <v>336</v>
      </c>
      <c r="E18" s="260">
        <v>550000</v>
      </c>
    </row>
    <row r="19" spans="1:7" ht="29.25" customHeight="1" x14ac:dyDescent="0.25">
      <c r="A19" s="394">
        <v>7</v>
      </c>
      <c r="B19" s="394">
        <v>851</v>
      </c>
      <c r="C19" s="395">
        <v>85195</v>
      </c>
      <c r="D19" s="59" t="s">
        <v>337</v>
      </c>
      <c r="E19" s="260">
        <v>67500</v>
      </c>
    </row>
    <row r="20" spans="1:7" ht="25.5" customHeight="1" x14ac:dyDescent="0.25">
      <c r="A20" s="62">
        <v>8</v>
      </c>
      <c r="B20" s="62">
        <v>852</v>
      </c>
      <c r="C20" s="63">
        <v>85228</v>
      </c>
      <c r="D20" s="61" t="s">
        <v>118</v>
      </c>
      <c r="E20" s="257">
        <v>7049731</v>
      </c>
    </row>
    <row r="21" spans="1:7" ht="25.5" customHeight="1" x14ac:dyDescent="0.25">
      <c r="A21" s="60"/>
      <c r="B21" s="60"/>
      <c r="C21" s="64"/>
      <c r="D21" s="65" t="s">
        <v>119</v>
      </c>
      <c r="E21" s="259">
        <v>1327900</v>
      </c>
    </row>
    <row r="22" spans="1:7" ht="25.5" customHeight="1" x14ac:dyDescent="0.25">
      <c r="A22" s="43">
        <v>9</v>
      </c>
      <c r="B22" s="43">
        <v>852</v>
      </c>
      <c r="C22" s="43">
        <v>85295</v>
      </c>
      <c r="D22" s="59" t="s">
        <v>120</v>
      </c>
      <c r="E22" s="257">
        <v>1230600</v>
      </c>
    </row>
    <row r="23" spans="1:7" ht="26.25" customHeight="1" x14ac:dyDescent="0.25">
      <c r="A23" s="43">
        <v>10</v>
      </c>
      <c r="B23" s="43">
        <v>852</v>
      </c>
      <c r="C23" s="43">
        <v>85295</v>
      </c>
      <c r="D23" s="59" t="s">
        <v>121</v>
      </c>
      <c r="E23" s="257">
        <v>413452.32</v>
      </c>
    </row>
    <row r="24" spans="1:7" ht="26.25" customHeight="1" x14ac:dyDescent="0.25">
      <c r="A24" s="43">
        <v>11</v>
      </c>
      <c r="B24" s="43">
        <v>853</v>
      </c>
      <c r="C24" s="43">
        <v>85395</v>
      </c>
      <c r="D24" s="59" t="s">
        <v>338</v>
      </c>
      <c r="E24" s="260">
        <f>40000-10005</f>
        <v>29995</v>
      </c>
    </row>
    <row r="25" spans="1:7" ht="41.45" customHeight="1" x14ac:dyDescent="0.25">
      <c r="A25" s="43">
        <v>12</v>
      </c>
      <c r="B25" s="43">
        <v>853</v>
      </c>
      <c r="C25" s="43">
        <v>85395</v>
      </c>
      <c r="D25" s="59" t="s">
        <v>339</v>
      </c>
      <c r="E25" s="260">
        <v>265510.90999999997</v>
      </c>
    </row>
    <row r="26" spans="1:7" ht="15.75" customHeight="1" x14ac:dyDescent="0.25">
      <c r="A26" s="44">
        <v>13</v>
      </c>
      <c r="B26" s="44">
        <v>855</v>
      </c>
      <c r="C26" s="44">
        <v>85510</v>
      </c>
      <c r="D26" s="61" t="s">
        <v>68</v>
      </c>
      <c r="E26" s="257">
        <v>1568400</v>
      </c>
    </row>
    <row r="27" spans="1:7" ht="28.5" customHeight="1" x14ac:dyDescent="0.25">
      <c r="A27" s="43">
        <v>14</v>
      </c>
      <c r="B27" s="43">
        <v>900</v>
      </c>
      <c r="C27" s="43">
        <v>90095</v>
      </c>
      <c r="D27" s="59" t="s">
        <v>122</v>
      </c>
      <c r="E27" s="260">
        <v>67500</v>
      </c>
      <c r="F27" s="258"/>
    </row>
    <row r="28" spans="1:7" ht="26.25" customHeight="1" x14ac:dyDescent="0.25">
      <c r="A28" s="43">
        <v>15</v>
      </c>
      <c r="B28" s="43">
        <v>900</v>
      </c>
      <c r="C28" s="43">
        <v>90095</v>
      </c>
      <c r="D28" s="59" t="s">
        <v>340</v>
      </c>
      <c r="E28" s="260">
        <v>200000</v>
      </c>
      <c r="F28" s="258"/>
    </row>
    <row r="29" spans="1:7" ht="26.25" customHeight="1" x14ac:dyDescent="0.25">
      <c r="A29" s="43">
        <v>16</v>
      </c>
      <c r="B29" s="43">
        <v>900</v>
      </c>
      <c r="C29" s="43">
        <v>90095</v>
      </c>
      <c r="D29" s="59" t="s">
        <v>237</v>
      </c>
      <c r="E29" s="260">
        <v>200000</v>
      </c>
      <c r="F29" s="258"/>
    </row>
    <row r="30" spans="1:7" ht="16.5" customHeight="1" x14ac:dyDescent="0.25">
      <c r="A30" s="44">
        <v>17</v>
      </c>
      <c r="B30" s="44">
        <v>921</v>
      </c>
      <c r="C30" s="44">
        <v>92120</v>
      </c>
      <c r="D30" s="51" t="s">
        <v>123</v>
      </c>
      <c r="E30" s="257">
        <v>500000</v>
      </c>
    </row>
    <row r="31" spans="1:7" ht="39.75" customHeight="1" x14ac:dyDescent="0.25">
      <c r="A31" s="43">
        <v>18</v>
      </c>
      <c r="B31" s="43">
        <v>921</v>
      </c>
      <c r="C31" s="43">
        <v>92195</v>
      </c>
      <c r="D31" s="59" t="s">
        <v>124</v>
      </c>
      <c r="E31" s="257">
        <v>239100</v>
      </c>
    </row>
    <row r="32" spans="1:7" ht="39.75" customHeight="1" x14ac:dyDescent="0.25">
      <c r="A32" s="43">
        <v>19</v>
      </c>
      <c r="B32" s="43">
        <v>921</v>
      </c>
      <c r="C32" s="43">
        <v>92195</v>
      </c>
      <c r="D32" s="59" t="s">
        <v>339</v>
      </c>
      <c r="E32" s="257">
        <v>320536.26</v>
      </c>
    </row>
    <row r="33" spans="1:6" ht="14.45" customHeight="1" x14ac:dyDescent="0.25">
      <c r="A33" s="44">
        <v>20</v>
      </c>
      <c r="B33" s="44">
        <v>926</v>
      </c>
      <c r="C33" s="44">
        <v>92605</v>
      </c>
      <c r="D33" s="61" t="s">
        <v>125</v>
      </c>
      <c r="E33" s="257">
        <v>1833375</v>
      </c>
    </row>
    <row r="34" spans="1:6" ht="38.450000000000003" customHeight="1" x14ac:dyDescent="0.25">
      <c r="A34" s="43">
        <v>21</v>
      </c>
      <c r="B34" s="43">
        <v>926</v>
      </c>
      <c r="C34" s="43">
        <v>92605</v>
      </c>
      <c r="D34" s="61" t="s">
        <v>341</v>
      </c>
      <c r="E34" s="257">
        <v>106845.42</v>
      </c>
    </row>
    <row r="35" spans="1:6" ht="15" customHeight="1" x14ac:dyDescent="0.25">
      <c r="A35" s="467"/>
      <c r="B35" s="468"/>
      <c r="C35" s="468"/>
      <c r="D35" s="468" t="s">
        <v>111</v>
      </c>
      <c r="E35" s="469">
        <f>SUM(E13:E34)</f>
        <v>18240169.910000004</v>
      </c>
    </row>
    <row r="36" spans="1:6" ht="17.25" customHeight="1" x14ac:dyDescent="0.25">
      <c r="A36" s="464" t="s">
        <v>112</v>
      </c>
      <c r="B36" s="465"/>
      <c r="C36" s="465"/>
      <c r="D36" s="465"/>
      <c r="E36" s="466"/>
    </row>
    <row r="37" spans="1:6" ht="17.25" customHeight="1" x14ac:dyDescent="0.25">
      <c r="A37" s="40" t="s">
        <v>98</v>
      </c>
      <c r="B37" s="40" t="s">
        <v>78</v>
      </c>
      <c r="C37" s="40" t="s">
        <v>107</v>
      </c>
      <c r="D37" s="55" t="s">
        <v>126</v>
      </c>
      <c r="E37" s="40" t="s">
        <v>109</v>
      </c>
    </row>
    <row r="38" spans="1:6" ht="15.75" customHeight="1" x14ac:dyDescent="0.25">
      <c r="A38" s="44">
        <v>1</v>
      </c>
      <c r="B38" s="44">
        <v>801</v>
      </c>
      <c r="C38" s="44">
        <v>80101</v>
      </c>
      <c r="D38" s="51" t="s">
        <v>34</v>
      </c>
      <c r="E38" s="257">
        <v>7612585</v>
      </c>
    </row>
    <row r="39" spans="1:6" ht="16.5" customHeight="1" x14ac:dyDescent="0.25">
      <c r="A39" s="66"/>
      <c r="B39" s="67"/>
      <c r="C39" s="68"/>
      <c r="D39" s="69" t="s">
        <v>127</v>
      </c>
      <c r="E39" s="261"/>
    </row>
    <row r="40" spans="1:6" ht="15" customHeight="1" x14ac:dyDescent="0.25">
      <c r="A40" s="45"/>
      <c r="B40" s="70"/>
      <c r="C40" s="71"/>
      <c r="D40" s="73" t="s">
        <v>128</v>
      </c>
      <c r="E40" s="262"/>
      <c r="F40" s="263"/>
    </row>
    <row r="41" spans="1:6" ht="15" customHeight="1" x14ac:dyDescent="0.25">
      <c r="A41" s="45"/>
      <c r="B41" s="70"/>
      <c r="C41" s="71"/>
      <c r="D41" s="72" t="s">
        <v>129</v>
      </c>
      <c r="E41" s="264"/>
    </row>
    <row r="42" spans="1:6" ht="26.25" customHeight="1" x14ac:dyDescent="0.25">
      <c r="A42" s="45"/>
      <c r="B42" s="70"/>
      <c r="C42" s="71"/>
      <c r="D42" s="80" t="s">
        <v>130</v>
      </c>
      <c r="E42" s="262"/>
    </row>
    <row r="43" spans="1:6" ht="27" customHeight="1" x14ac:dyDescent="0.25">
      <c r="A43" s="45"/>
      <c r="B43" s="70"/>
      <c r="C43" s="71"/>
      <c r="D43" s="80" t="s">
        <v>342</v>
      </c>
      <c r="E43" s="262"/>
    </row>
    <row r="44" spans="1:6" ht="24.75" customHeight="1" x14ac:dyDescent="0.25">
      <c r="A44" s="45"/>
      <c r="B44" s="70"/>
      <c r="C44" s="71"/>
      <c r="D44" s="73" t="s">
        <v>131</v>
      </c>
      <c r="E44" s="262"/>
    </row>
    <row r="45" spans="1:6" ht="25.5" customHeight="1" x14ac:dyDescent="0.25">
      <c r="A45" s="45"/>
      <c r="B45" s="70"/>
      <c r="C45" s="71"/>
      <c r="D45" s="74" t="s">
        <v>132</v>
      </c>
      <c r="E45" s="264"/>
    </row>
    <row r="46" spans="1:6" ht="14.25" customHeight="1" x14ac:dyDescent="0.25">
      <c r="A46" s="45"/>
      <c r="B46" s="70"/>
      <c r="C46" s="71"/>
      <c r="D46" s="75" t="s">
        <v>116</v>
      </c>
      <c r="E46" s="262"/>
    </row>
    <row r="47" spans="1:6" ht="24" customHeight="1" x14ac:dyDescent="0.25">
      <c r="A47" s="46"/>
      <c r="B47" s="47"/>
      <c r="C47" s="76"/>
      <c r="D47" s="77" t="s">
        <v>133</v>
      </c>
      <c r="E47" s="259"/>
    </row>
    <row r="48" spans="1:6" ht="13.5" customHeight="1" x14ac:dyDescent="0.25">
      <c r="A48" s="44">
        <v>2</v>
      </c>
      <c r="B48" s="44">
        <v>801</v>
      </c>
      <c r="C48" s="44">
        <v>80103</v>
      </c>
      <c r="D48" s="51" t="s">
        <v>134</v>
      </c>
      <c r="E48" s="257">
        <v>124687</v>
      </c>
    </row>
    <row r="49" spans="1:5" ht="24" customHeight="1" x14ac:dyDescent="0.25">
      <c r="A49" s="45"/>
      <c r="B49" s="70"/>
      <c r="C49" s="71"/>
      <c r="D49" s="78" t="s">
        <v>130</v>
      </c>
      <c r="E49" s="261"/>
    </row>
    <row r="50" spans="1:5" ht="13.5" customHeight="1" x14ac:dyDescent="0.25">
      <c r="A50" s="46"/>
      <c r="B50" s="47"/>
      <c r="C50" s="76"/>
      <c r="D50" s="10" t="s">
        <v>116</v>
      </c>
      <c r="E50" s="259"/>
    </row>
    <row r="51" spans="1:5" ht="15.75" customHeight="1" x14ac:dyDescent="0.25">
      <c r="A51" s="44">
        <v>3</v>
      </c>
      <c r="B51" s="44">
        <v>801</v>
      </c>
      <c r="C51" s="44">
        <v>80104</v>
      </c>
      <c r="D51" s="51" t="s">
        <v>42</v>
      </c>
      <c r="E51" s="257">
        <v>8825749</v>
      </c>
    </row>
    <row r="52" spans="1:5" ht="14.25" customHeight="1" x14ac:dyDescent="0.25">
      <c r="A52" s="66"/>
      <c r="B52" s="67"/>
      <c r="C52" s="68"/>
      <c r="D52" s="69" t="s">
        <v>135</v>
      </c>
      <c r="E52" s="261"/>
    </row>
    <row r="53" spans="1:5" ht="14.25" customHeight="1" x14ac:dyDescent="0.25">
      <c r="A53" s="45"/>
      <c r="B53" s="70"/>
      <c r="C53" s="71"/>
      <c r="D53" s="79" t="s">
        <v>136</v>
      </c>
      <c r="E53" s="262"/>
    </row>
    <row r="54" spans="1:5" ht="13.5" customHeight="1" x14ac:dyDescent="0.25">
      <c r="A54" s="45"/>
      <c r="B54" s="70"/>
      <c r="C54" s="71"/>
      <c r="D54" s="79" t="s">
        <v>137</v>
      </c>
      <c r="E54" s="262"/>
    </row>
    <row r="55" spans="1:5" ht="23.25" customHeight="1" x14ac:dyDescent="0.25">
      <c r="A55" s="45"/>
      <c r="B55" s="70"/>
      <c r="C55" s="71"/>
      <c r="D55" s="80" t="s">
        <v>138</v>
      </c>
      <c r="E55" s="262"/>
    </row>
    <row r="56" spans="1:5" ht="13.5" customHeight="1" x14ac:dyDescent="0.25">
      <c r="A56" s="45"/>
      <c r="B56" s="70"/>
      <c r="C56" s="71"/>
      <c r="D56" s="79" t="s">
        <v>139</v>
      </c>
      <c r="E56" s="262"/>
    </row>
    <row r="57" spans="1:5" ht="13.5" customHeight="1" x14ac:dyDescent="0.25">
      <c r="A57" s="45"/>
      <c r="B57" s="70"/>
      <c r="C57" s="71"/>
      <c r="D57" s="80" t="s">
        <v>140</v>
      </c>
      <c r="E57" s="262"/>
    </row>
    <row r="58" spans="1:5" ht="13.5" customHeight="1" x14ac:dyDescent="0.25">
      <c r="A58" s="45"/>
      <c r="B58" s="70"/>
      <c r="C58" s="71"/>
      <c r="D58" s="80" t="s">
        <v>141</v>
      </c>
      <c r="E58" s="262"/>
    </row>
    <row r="59" spans="1:5" ht="13.5" customHeight="1" x14ac:dyDescent="0.25">
      <c r="A59" s="45"/>
      <c r="B59" s="70"/>
      <c r="C59" s="71"/>
      <c r="D59" s="79" t="s">
        <v>142</v>
      </c>
      <c r="E59" s="262"/>
    </row>
    <row r="60" spans="1:5" ht="13.5" customHeight="1" x14ac:dyDescent="0.25">
      <c r="A60" s="45"/>
      <c r="B60" s="70"/>
      <c r="C60" s="71"/>
      <c r="D60" s="79" t="s">
        <v>143</v>
      </c>
      <c r="E60" s="262"/>
    </row>
    <row r="61" spans="1:5" ht="13.5" customHeight="1" x14ac:dyDescent="0.25">
      <c r="A61" s="45"/>
      <c r="B61" s="70"/>
      <c r="C61" s="71"/>
      <c r="D61" s="80" t="s">
        <v>144</v>
      </c>
      <c r="E61" s="262"/>
    </row>
    <row r="62" spans="1:5" ht="13.5" customHeight="1" x14ac:dyDescent="0.25">
      <c r="A62" s="45"/>
      <c r="B62" s="70"/>
      <c r="C62" s="71"/>
      <c r="D62" s="75" t="s">
        <v>145</v>
      </c>
      <c r="E62" s="262"/>
    </row>
    <row r="63" spans="1:5" ht="13.5" customHeight="1" x14ac:dyDescent="0.25">
      <c r="A63" s="45"/>
      <c r="B63" s="70"/>
      <c r="C63" s="71"/>
      <c r="D63" s="75" t="s">
        <v>146</v>
      </c>
      <c r="E63" s="262"/>
    </row>
    <row r="64" spans="1:5" ht="13.5" customHeight="1" x14ac:dyDescent="0.25">
      <c r="A64" s="45"/>
      <c r="B64" s="70"/>
      <c r="C64" s="71"/>
      <c r="D64" s="75" t="s">
        <v>147</v>
      </c>
      <c r="E64" s="262"/>
    </row>
    <row r="65" spans="1:5" ht="13.5" customHeight="1" x14ac:dyDescent="0.25">
      <c r="A65" s="45"/>
      <c r="B65" s="70"/>
      <c r="C65" s="71"/>
      <c r="D65" s="75" t="s">
        <v>148</v>
      </c>
      <c r="E65" s="262"/>
    </row>
    <row r="66" spans="1:5" ht="13.5" customHeight="1" x14ac:dyDescent="0.25">
      <c r="A66" s="46"/>
      <c r="B66" s="47"/>
      <c r="C66" s="76"/>
      <c r="D66" s="81" t="s">
        <v>149</v>
      </c>
      <c r="E66" s="259"/>
    </row>
    <row r="67" spans="1:5" ht="24" customHeight="1" x14ac:dyDescent="0.25">
      <c r="A67" s="43">
        <v>4</v>
      </c>
      <c r="B67" s="43">
        <v>801</v>
      </c>
      <c r="C67" s="43">
        <v>80106</v>
      </c>
      <c r="D67" s="59" t="s">
        <v>150</v>
      </c>
      <c r="E67" s="260">
        <v>62237</v>
      </c>
    </row>
    <row r="68" spans="1:5" ht="13.5" customHeight="1" x14ac:dyDescent="0.25">
      <c r="A68" s="45"/>
      <c r="B68" s="70"/>
      <c r="C68" s="71"/>
      <c r="D68" s="82" t="s">
        <v>151</v>
      </c>
      <c r="E68" s="265"/>
    </row>
    <row r="69" spans="1:5" ht="13.5" customHeight="1" x14ac:dyDescent="0.25">
      <c r="A69" s="44">
        <v>5</v>
      </c>
      <c r="B69" s="44">
        <v>801</v>
      </c>
      <c r="C69" s="44">
        <v>80115</v>
      </c>
      <c r="D69" s="49" t="s">
        <v>44</v>
      </c>
      <c r="E69" s="257">
        <v>2505180</v>
      </c>
    </row>
    <row r="70" spans="1:5" ht="23.25" customHeight="1" x14ac:dyDescent="0.25">
      <c r="A70" s="51"/>
      <c r="B70" s="49"/>
      <c r="C70" s="48"/>
      <c r="D70" s="83" t="s">
        <v>152</v>
      </c>
      <c r="E70" s="257"/>
    </row>
    <row r="71" spans="1:5" ht="13.5" customHeight="1" x14ac:dyDescent="0.25">
      <c r="A71" s="44">
        <v>6</v>
      </c>
      <c r="B71" s="44">
        <v>801</v>
      </c>
      <c r="C71" s="44">
        <v>80116</v>
      </c>
      <c r="D71" s="49" t="s">
        <v>153</v>
      </c>
      <c r="E71" s="257">
        <v>5272240</v>
      </c>
    </row>
    <row r="72" spans="1:5" ht="13.5" customHeight="1" x14ac:dyDescent="0.25">
      <c r="A72" s="66"/>
      <c r="B72" s="67"/>
      <c r="C72" s="68"/>
      <c r="D72" s="119" t="s">
        <v>238</v>
      </c>
      <c r="E72" s="261"/>
    </row>
    <row r="73" spans="1:5" ht="25.5" customHeight="1" x14ac:dyDescent="0.25">
      <c r="A73" s="45"/>
      <c r="B73" s="70"/>
      <c r="C73" s="71"/>
      <c r="D73" s="73" t="s">
        <v>154</v>
      </c>
      <c r="E73" s="262"/>
    </row>
    <row r="74" spans="1:5" ht="22.5" customHeight="1" x14ac:dyDescent="0.25">
      <c r="A74" s="46"/>
      <c r="B74" s="47"/>
      <c r="C74" s="76"/>
      <c r="D74" s="84" t="s">
        <v>155</v>
      </c>
      <c r="E74" s="259"/>
    </row>
    <row r="75" spans="1:5" ht="13.5" customHeight="1" x14ac:dyDescent="0.25">
      <c r="A75" s="45"/>
      <c r="B75" s="70"/>
      <c r="C75" s="71"/>
      <c r="D75" s="396" t="s">
        <v>156</v>
      </c>
      <c r="E75" s="264"/>
    </row>
    <row r="76" spans="1:5" ht="13.5" customHeight="1" x14ac:dyDescent="0.25">
      <c r="A76" s="45"/>
      <c r="B76" s="70"/>
      <c r="C76" s="71"/>
      <c r="D76" s="397" t="s">
        <v>157</v>
      </c>
      <c r="E76" s="398"/>
    </row>
    <row r="77" spans="1:5" ht="25.5" customHeight="1" x14ac:dyDescent="0.25">
      <c r="A77" s="45"/>
      <c r="B77" s="70"/>
      <c r="C77" s="71"/>
      <c r="D77" s="72" t="s">
        <v>158</v>
      </c>
      <c r="E77" s="264"/>
    </row>
    <row r="78" spans="1:5" ht="13.5" customHeight="1" x14ac:dyDescent="0.25">
      <c r="A78" s="45"/>
      <c r="B78" s="70"/>
      <c r="C78" s="71"/>
      <c r="D78" s="73" t="s">
        <v>159</v>
      </c>
      <c r="E78" s="262"/>
    </row>
    <row r="79" spans="1:5" ht="13.5" customHeight="1" x14ac:dyDescent="0.25">
      <c r="A79" s="45"/>
      <c r="B79" s="70"/>
      <c r="C79" s="71"/>
      <c r="D79" s="73" t="s">
        <v>160</v>
      </c>
      <c r="E79" s="262"/>
    </row>
    <row r="80" spans="1:5" ht="12.75" customHeight="1" x14ac:dyDescent="0.25">
      <c r="A80" s="45"/>
      <c r="B80" s="70"/>
      <c r="C80" s="71"/>
      <c r="D80" s="80" t="s">
        <v>161</v>
      </c>
      <c r="E80" s="262"/>
    </row>
    <row r="81" spans="1:5" ht="13.5" customHeight="1" x14ac:dyDescent="0.25">
      <c r="A81" s="45"/>
      <c r="B81" s="70"/>
      <c r="C81" s="71"/>
      <c r="D81" s="75" t="s">
        <v>239</v>
      </c>
      <c r="E81" s="262"/>
    </row>
    <row r="82" spans="1:5" ht="13.5" customHeight="1" x14ac:dyDescent="0.25">
      <c r="A82" s="45"/>
      <c r="B82" s="70"/>
      <c r="C82" s="71"/>
      <c r="D82" s="118" t="s">
        <v>240</v>
      </c>
      <c r="E82" s="264"/>
    </row>
    <row r="83" spans="1:5" ht="13.5" customHeight="1" x14ac:dyDescent="0.25">
      <c r="A83" s="45"/>
      <c r="B83" s="70"/>
      <c r="C83" s="71"/>
      <c r="D83" s="267" t="s">
        <v>241</v>
      </c>
      <c r="E83" s="262"/>
    </row>
    <row r="84" spans="1:5" ht="13.5" customHeight="1" x14ac:dyDescent="0.25">
      <c r="A84" s="45"/>
      <c r="B84" s="70"/>
      <c r="C84" s="71"/>
      <c r="D84" s="75" t="s">
        <v>242</v>
      </c>
      <c r="E84" s="262"/>
    </row>
    <row r="85" spans="1:5" ht="25.5" customHeight="1" x14ac:dyDescent="0.25">
      <c r="A85" s="46"/>
      <c r="B85" s="47"/>
      <c r="C85" s="76"/>
      <c r="D85" s="77" t="s">
        <v>162</v>
      </c>
      <c r="E85" s="259"/>
    </row>
    <row r="86" spans="1:5" ht="13.5" customHeight="1" x14ac:dyDescent="0.25">
      <c r="A86" s="44">
        <v>7</v>
      </c>
      <c r="B86" s="44">
        <v>801</v>
      </c>
      <c r="C86" s="44">
        <v>80117</v>
      </c>
      <c r="D86" s="51" t="s">
        <v>56</v>
      </c>
      <c r="E86" s="257">
        <v>2656984</v>
      </c>
    </row>
    <row r="87" spans="1:5" ht="15" customHeight="1" x14ac:dyDescent="0.25">
      <c r="A87" s="66"/>
      <c r="B87" s="67"/>
      <c r="C87" s="68"/>
      <c r="D87" s="268" t="s">
        <v>163</v>
      </c>
      <c r="E87" s="261"/>
    </row>
    <row r="88" spans="1:5" ht="15" customHeight="1" x14ac:dyDescent="0.25">
      <c r="A88" s="45"/>
      <c r="B88" s="70"/>
      <c r="C88" s="71"/>
      <c r="D88" s="72" t="s">
        <v>243</v>
      </c>
      <c r="E88" s="264"/>
    </row>
    <row r="89" spans="1:5" ht="25.5" customHeight="1" x14ac:dyDescent="0.25">
      <c r="A89" s="45"/>
      <c r="B89" s="70"/>
      <c r="C89" s="71"/>
      <c r="D89" s="72" t="s">
        <v>343</v>
      </c>
      <c r="E89" s="264"/>
    </row>
    <row r="90" spans="1:5" ht="24.75" customHeight="1" x14ac:dyDescent="0.25">
      <c r="A90" s="45"/>
      <c r="B90" s="70"/>
      <c r="C90" s="71"/>
      <c r="D90" s="399" t="s">
        <v>164</v>
      </c>
      <c r="E90" s="262"/>
    </row>
    <row r="91" spans="1:5" ht="25.5" customHeight="1" x14ac:dyDescent="0.25">
      <c r="A91" s="45"/>
      <c r="B91" s="70"/>
      <c r="C91" s="71"/>
      <c r="D91" s="77" t="s">
        <v>165</v>
      </c>
      <c r="E91" s="265"/>
    </row>
    <row r="92" spans="1:5" ht="15.75" customHeight="1" x14ac:dyDescent="0.25">
      <c r="A92" s="44">
        <v>8</v>
      </c>
      <c r="B92" s="44">
        <v>801</v>
      </c>
      <c r="C92" s="44">
        <v>80120</v>
      </c>
      <c r="D92" s="51" t="s">
        <v>166</v>
      </c>
      <c r="E92" s="257">
        <v>6769589</v>
      </c>
    </row>
    <row r="93" spans="1:5" ht="13.5" customHeight="1" x14ac:dyDescent="0.25">
      <c r="A93" s="45"/>
      <c r="B93" s="70"/>
      <c r="C93" s="71"/>
      <c r="D93" s="73" t="s">
        <v>167</v>
      </c>
      <c r="E93" s="262"/>
    </row>
    <row r="94" spans="1:5" ht="13.5" customHeight="1" x14ac:dyDescent="0.25">
      <c r="A94" s="45"/>
      <c r="B94" s="70"/>
      <c r="C94" s="71"/>
      <c r="D94" s="73" t="s">
        <v>168</v>
      </c>
      <c r="E94" s="262"/>
    </row>
    <row r="95" spans="1:5" ht="13.5" customHeight="1" x14ac:dyDescent="0.25">
      <c r="A95" s="45"/>
      <c r="B95" s="70"/>
      <c r="C95" s="71"/>
      <c r="D95" s="75" t="s">
        <v>244</v>
      </c>
      <c r="E95" s="262"/>
    </row>
    <row r="96" spans="1:5" ht="24.75" customHeight="1" x14ac:dyDescent="0.25">
      <c r="A96" s="45"/>
      <c r="B96" s="70"/>
      <c r="C96" s="71"/>
      <c r="D96" s="73" t="s">
        <v>169</v>
      </c>
      <c r="E96" s="262"/>
    </row>
    <row r="97" spans="1:5" ht="13.5" customHeight="1" x14ac:dyDescent="0.25">
      <c r="A97" s="45"/>
      <c r="B97" s="70"/>
      <c r="C97" s="71"/>
      <c r="D97" s="75" t="s">
        <v>170</v>
      </c>
      <c r="E97" s="262"/>
    </row>
    <row r="98" spans="1:5" ht="15" customHeight="1" x14ac:dyDescent="0.25">
      <c r="A98" s="45"/>
      <c r="B98" s="70"/>
      <c r="C98" s="71"/>
      <c r="D98" s="73" t="s">
        <v>171</v>
      </c>
      <c r="E98" s="262"/>
    </row>
    <row r="99" spans="1:5" ht="25.5" customHeight="1" x14ac:dyDescent="0.25">
      <c r="A99" s="45"/>
      <c r="B99" s="70"/>
      <c r="C99" s="71"/>
      <c r="D99" s="79" t="s">
        <v>245</v>
      </c>
      <c r="E99" s="262"/>
    </row>
    <row r="100" spans="1:5" ht="25.5" customHeight="1" x14ac:dyDescent="0.25">
      <c r="A100" s="45"/>
      <c r="B100" s="70"/>
      <c r="C100" s="71"/>
      <c r="D100" s="80" t="s">
        <v>172</v>
      </c>
      <c r="E100" s="262"/>
    </row>
    <row r="101" spans="1:5" ht="25.5" customHeight="1" x14ac:dyDescent="0.25">
      <c r="A101" s="45"/>
      <c r="B101" s="70"/>
      <c r="C101" s="71"/>
      <c r="D101" s="80" t="s">
        <v>173</v>
      </c>
      <c r="E101" s="262"/>
    </row>
    <row r="102" spans="1:5" ht="13.5" customHeight="1" x14ac:dyDescent="0.25">
      <c r="A102" s="45"/>
      <c r="B102" s="70"/>
      <c r="C102" s="71"/>
      <c r="D102" s="75" t="s">
        <v>174</v>
      </c>
      <c r="E102" s="262"/>
    </row>
    <row r="103" spans="1:5" ht="13.5" customHeight="1" x14ac:dyDescent="0.25">
      <c r="A103" s="46"/>
      <c r="B103" s="47"/>
      <c r="C103" s="76"/>
      <c r="D103" s="81" t="s">
        <v>175</v>
      </c>
      <c r="E103" s="259"/>
    </row>
    <row r="104" spans="1:5" ht="51" customHeight="1" x14ac:dyDescent="0.25">
      <c r="A104" s="43">
        <v>9</v>
      </c>
      <c r="B104" s="43">
        <v>801</v>
      </c>
      <c r="C104" s="43">
        <v>80149</v>
      </c>
      <c r="D104" s="59" t="s">
        <v>176</v>
      </c>
      <c r="E104" s="260">
        <v>2707080</v>
      </c>
    </row>
    <row r="105" spans="1:5" ht="25.5" customHeight="1" x14ac:dyDescent="0.25">
      <c r="A105" s="66"/>
      <c r="B105" s="67"/>
      <c r="C105" s="68"/>
      <c r="D105" s="78" t="s">
        <v>138</v>
      </c>
      <c r="E105" s="261"/>
    </row>
    <row r="106" spans="1:5" ht="13.5" customHeight="1" x14ac:dyDescent="0.25">
      <c r="A106" s="45"/>
      <c r="B106" s="70"/>
      <c r="C106" s="71"/>
      <c r="D106" s="80" t="s">
        <v>145</v>
      </c>
      <c r="E106" s="262"/>
    </row>
    <row r="107" spans="1:5" ht="13.5" customHeight="1" x14ac:dyDescent="0.25">
      <c r="A107" s="45"/>
      <c r="B107" s="70"/>
      <c r="C107" s="71"/>
      <c r="D107" s="80" t="s">
        <v>177</v>
      </c>
      <c r="E107" s="262"/>
    </row>
    <row r="108" spans="1:5" ht="13.5" customHeight="1" x14ac:dyDescent="0.25">
      <c r="A108" s="45"/>
      <c r="B108" s="70"/>
      <c r="C108" s="71"/>
      <c r="D108" s="86" t="s">
        <v>135</v>
      </c>
      <c r="E108" s="264"/>
    </row>
    <row r="109" spans="1:5" ht="13.5" customHeight="1" x14ac:dyDescent="0.25">
      <c r="A109" s="45"/>
      <c r="B109" s="70"/>
      <c r="C109" s="71"/>
      <c r="D109" s="79" t="s">
        <v>137</v>
      </c>
      <c r="E109" s="262"/>
    </row>
    <row r="110" spans="1:5" ht="13.5" customHeight="1" x14ac:dyDescent="0.25">
      <c r="A110" s="45"/>
      <c r="B110" s="70"/>
      <c r="C110" s="71"/>
      <c r="D110" s="80" t="s">
        <v>178</v>
      </c>
      <c r="E110" s="262"/>
    </row>
    <row r="111" spans="1:5" ht="13.5" customHeight="1" x14ac:dyDescent="0.25">
      <c r="A111" s="45"/>
      <c r="B111" s="70"/>
      <c r="C111" s="71"/>
      <c r="D111" s="80" t="s">
        <v>179</v>
      </c>
      <c r="E111" s="262"/>
    </row>
    <row r="112" spans="1:5" ht="13.5" customHeight="1" x14ac:dyDescent="0.25">
      <c r="A112" s="45"/>
      <c r="B112" s="70"/>
      <c r="C112" s="71"/>
      <c r="D112" s="80" t="s">
        <v>116</v>
      </c>
      <c r="E112" s="262"/>
    </row>
    <row r="113" spans="1:6" ht="13.5" customHeight="1" x14ac:dyDescent="0.25">
      <c r="A113" s="45"/>
      <c r="B113" s="70"/>
      <c r="C113" s="71"/>
      <c r="D113" s="80" t="s">
        <v>141</v>
      </c>
      <c r="E113" s="262"/>
    </row>
    <row r="114" spans="1:6" ht="13.5" customHeight="1" x14ac:dyDescent="0.25">
      <c r="A114" s="45"/>
      <c r="B114" s="70"/>
      <c r="C114" s="71"/>
      <c r="D114" s="79" t="s">
        <v>136</v>
      </c>
      <c r="E114" s="262"/>
    </row>
    <row r="115" spans="1:6" ht="13.5" customHeight="1" x14ac:dyDescent="0.25">
      <c r="A115" s="46"/>
      <c r="B115" s="47"/>
      <c r="C115" s="76"/>
      <c r="D115" s="400" t="s">
        <v>149</v>
      </c>
      <c r="E115" s="266"/>
    </row>
    <row r="116" spans="1:6" ht="15" customHeight="1" x14ac:dyDescent="0.25">
      <c r="A116" s="46"/>
      <c r="B116" s="47"/>
      <c r="C116" s="76"/>
      <c r="D116" s="84" t="s">
        <v>147</v>
      </c>
      <c r="E116" s="259"/>
    </row>
    <row r="117" spans="1:6" ht="39" customHeight="1" x14ac:dyDescent="0.25">
      <c r="A117" s="43">
        <v>10</v>
      </c>
      <c r="B117" s="43">
        <v>801</v>
      </c>
      <c r="C117" s="43">
        <v>80150</v>
      </c>
      <c r="D117" s="59" t="s">
        <v>180</v>
      </c>
      <c r="E117" s="260">
        <v>165299</v>
      </c>
    </row>
    <row r="118" spans="1:6" ht="13.5" customHeight="1" x14ac:dyDescent="0.25">
      <c r="A118" s="66"/>
      <c r="B118" s="67"/>
      <c r="C118" s="68"/>
      <c r="D118" s="78" t="s">
        <v>127</v>
      </c>
      <c r="E118" s="261"/>
    </row>
    <row r="119" spans="1:6" ht="25.5" customHeight="1" x14ac:dyDescent="0.25">
      <c r="A119" s="45"/>
      <c r="B119" s="70"/>
      <c r="C119" s="71"/>
      <c r="D119" s="73" t="s">
        <v>181</v>
      </c>
      <c r="E119" s="262"/>
    </row>
    <row r="120" spans="1:6" ht="15.75" customHeight="1" x14ac:dyDescent="0.25">
      <c r="A120" s="46"/>
      <c r="B120" s="47"/>
      <c r="C120" s="76"/>
      <c r="D120" s="77" t="s">
        <v>128</v>
      </c>
      <c r="E120" s="259"/>
      <c r="F120" s="263"/>
    </row>
    <row r="121" spans="1:6" ht="13.5" customHeight="1" x14ac:dyDescent="0.25">
      <c r="A121" s="44">
        <v>11</v>
      </c>
      <c r="B121" s="44">
        <v>801</v>
      </c>
      <c r="C121" s="44">
        <v>80151</v>
      </c>
      <c r="D121" s="49" t="s">
        <v>182</v>
      </c>
      <c r="E121" s="257">
        <v>108410</v>
      </c>
    </row>
    <row r="122" spans="1:6" ht="13.5" customHeight="1" x14ac:dyDescent="0.25">
      <c r="A122" s="51"/>
      <c r="B122" s="49"/>
      <c r="C122" s="48"/>
      <c r="D122" s="401" t="s">
        <v>246</v>
      </c>
      <c r="E122" s="257"/>
    </row>
    <row r="123" spans="1:6" ht="13.5" customHeight="1" x14ac:dyDescent="0.25">
      <c r="A123" s="46"/>
      <c r="B123" s="47"/>
      <c r="C123" s="76"/>
      <c r="D123" s="87" t="s">
        <v>239</v>
      </c>
      <c r="E123" s="259"/>
    </row>
    <row r="124" spans="1:6" ht="114" customHeight="1" x14ac:dyDescent="0.25">
      <c r="A124" s="43">
        <v>12</v>
      </c>
      <c r="B124" s="43">
        <v>801</v>
      </c>
      <c r="C124" s="43">
        <v>80152</v>
      </c>
      <c r="D124" s="59" t="s">
        <v>183</v>
      </c>
      <c r="E124" s="260">
        <v>413835</v>
      </c>
    </row>
    <row r="125" spans="1:6" ht="12.75" customHeight="1" x14ac:dyDescent="0.25">
      <c r="A125" s="66"/>
      <c r="B125" s="67"/>
      <c r="C125" s="68"/>
      <c r="D125" s="85" t="s">
        <v>163</v>
      </c>
      <c r="E125" s="261"/>
    </row>
    <row r="126" spans="1:6" ht="15" customHeight="1" x14ac:dyDescent="0.25">
      <c r="A126" s="45"/>
      <c r="B126" s="70"/>
      <c r="C126" s="71"/>
      <c r="D126" s="79" t="s">
        <v>175</v>
      </c>
      <c r="E126" s="262"/>
    </row>
    <row r="127" spans="1:6" ht="22.9" customHeight="1" x14ac:dyDescent="0.25">
      <c r="A127" s="45"/>
      <c r="B127" s="70"/>
      <c r="C127" s="71"/>
      <c r="D127" s="402" t="s">
        <v>152</v>
      </c>
      <c r="E127" s="262"/>
    </row>
    <row r="128" spans="1:6" ht="23.25" customHeight="1" x14ac:dyDescent="0.25">
      <c r="A128" s="46"/>
      <c r="B128" s="47"/>
      <c r="C128" s="76"/>
      <c r="D128" s="84" t="s">
        <v>173</v>
      </c>
      <c r="E128" s="259"/>
    </row>
    <row r="129" spans="1:5" ht="15.75" customHeight="1" x14ac:dyDescent="0.25">
      <c r="A129" s="88">
        <v>13</v>
      </c>
      <c r="B129" s="88">
        <v>853</v>
      </c>
      <c r="C129" s="88">
        <v>85311</v>
      </c>
      <c r="D129" s="47" t="s">
        <v>344</v>
      </c>
      <c r="E129" s="259">
        <f>190800+10005</f>
        <v>200805</v>
      </c>
    </row>
    <row r="130" spans="1:5" ht="15" customHeight="1" x14ac:dyDescent="0.25">
      <c r="A130" s="51"/>
      <c r="B130" s="49"/>
      <c r="C130" s="76"/>
      <c r="D130" s="10" t="s">
        <v>184</v>
      </c>
      <c r="E130" s="259"/>
    </row>
    <row r="131" spans="1:5" ht="15.75" customHeight="1" x14ac:dyDescent="0.25">
      <c r="A131" s="44">
        <v>14</v>
      </c>
      <c r="B131" s="44">
        <v>854</v>
      </c>
      <c r="C131" s="44">
        <v>85402</v>
      </c>
      <c r="D131" s="49" t="s">
        <v>345</v>
      </c>
      <c r="E131" s="257">
        <v>706538</v>
      </c>
    </row>
    <row r="132" spans="1:5" ht="13.5" customHeight="1" x14ac:dyDescent="0.25">
      <c r="A132" s="51"/>
      <c r="B132" s="49"/>
      <c r="C132" s="48"/>
      <c r="D132" s="89" t="s">
        <v>247</v>
      </c>
      <c r="E132" s="257"/>
    </row>
    <row r="133" spans="1:5" ht="15.75" customHeight="1" x14ac:dyDescent="0.25">
      <c r="A133" s="44">
        <v>15</v>
      </c>
      <c r="B133" s="44">
        <v>854</v>
      </c>
      <c r="C133" s="44">
        <v>85404</v>
      </c>
      <c r="D133" s="49" t="s">
        <v>65</v>
      </c>
      <c r="E133" s="257">
        <v>500188</v>
      </c>
    </row>
    <row r="134" spans="1:5" ht="13.5" customHeight="1" x14ac:dyDescent="0.25">
      <c r="A134" s="45"/>
      <c r="B134" s="70"/>
      <c r="C134" s="71"/>
      <c r="D134" s="75" t="s">
        <v>147</v>
      </c>
      <c r="E134" s="264"/>
    </row>
    <row r="135" spans="1:5" ht="13.5" customHeight="1" x14ac:dyDescent="0.25">
      <c r="A135" s="45"/>
      <c r="B135" s="70"/>
      <c r="C135" s="71"/>
      <c r="D135" s="79" t="s">
        <v>137</v>
      </c>
      <c r="E135" s="262"/>
    </row>
    <row r="136" spans="1:5" ht="24.75" customHeight="1" x14ac:dyDescent="0.25">
      <c r="A136" s="45"/>
      <c r="B136" s="70"/>
      <c r="C136" s="71"/>
      <c r="D136" s="80" t="s">
        <v>138</v>
      </c>
      <c r="E136" s="262"/>
    </row>
    <row r="137" spans="1:5" ht="13.5" customHeight="1" x14ac:dyDescent="0.25">
      <c r="A137" s="45"/>
      <c r="B137" s="70"/>
      <c r="C137" s="71"/>
      <c r="D137" s="80" t="s">
        <v>177</v>
      </c>
      <c r="E137" s="262"/>
    </row>
    <row r="138" spans="1:5" ht="13.5" customHeight="1" x14ac:dyDescent="0.25">
      <c r="A138" s="45"/>
      <c r="B138" s="70"/>
      <c r="C138" s="71"/>
      <c r="D138" s="79" t="s">
        <v>142</v>
      </c>
      <c r="E138" s="262"/>
    </row>
    <row r="139" spans="1:5" ht="13.5" customHeight="1" x14ac:dyDescent="0.25">
      <c r="A139" s="45"/>
      <c r="B139" s="70"/>
      <c r="C139" s="71"/>
      <c r="D139" s="80" t="s">
        <v>178</v>
      </c>
      <c r="E139" s="262"/>
    </row>
    <row r="140" spans="1:5" ht="13.5" customHeight="1" x14ac:dyDescent="0.25">
      <c r="A140" s="45"/>
      <c r="B140" s="70"/>
      <c r="C140" s="71"/>
      <c r="D140" s="80" t="s">
        <v>141</v>
      </c>
      <c r="E140" s="262"/>
    </row>
    <row r="141" spans="1:5" ht="13.5" customHeight="1" x14ac:dyDescent="0.25">
      <c r="A141" s="45"/>
      <c r="B141" s="70"/>
      <c r="C141" s="71"/>
      <c r="D141" s="86" t="s">
        <v>135</v>
      </c>
      <c r="E141" s="264"/>
    </row>
    <row r="142" spans="1:5" ht="14.25" customHeight="1" x14ac:dyDescent="0.25">
      <c r="A142" s="46"/>
      <c r="B142" s="47"/>
      <c r="C142" s="76"/>
      <c r="D142" s="84" t="s">
        <v>179</v>
      </c>
      <c r="E142" s="259"/>
    </row>
    <row r="143" spans="1:5" ht="25.5" customHeight="1" x14ac:dyDescent="0.25">
      <c r="A143" s="43">
        <v>16</v>
      </c>
      <c r="B143" s="43">
        <v>854</v>
      </c>
      <c r="C143" s="43">
        <v>85406</v>
      </c>
      <c r="D143" s="90" t="s">
        <v>185</v>
      </c>
      <c r="E143" s="257">
        <v>217601</v>
      </c>
    </row>
    <row r="144" spans="1:5" ht="12.75" customHeight="1" x14ac:dyDescent="0.25">
      <c r="A144" s="66"/>
      <c r="B144" s="67"/>
      <c r="C144" s="68"/>
      <c r="D144" s="403" t="s">
        <v>186</v>
      </c>
      <c r="E144" s="261"/>
    </row>
    <row r="145" spans="1:5" ht="37.5" customHeight="1" x14ac:dyDescent="0.25">
      <c r="A145" s="46"/>
      <c r="B145" s="47"/>
      <c r="C145" s="76"/>
      <c r="D145" s="404" t="s">
        <v>346</v>
      </c>
      <c r="E145" s="259"/>
    </row>
    <row r="146" spans="1:5" ht="13.5" customHeight="1" x14ac:dyDescent="0.25">
      <c r="A146" s="44">
        <v>17</v>
      </c>
      <c r="B146" s="44">
        <v>854</v>
      </c>
      <c r="C146" s="44">
        <v>85410</v>
      </c>
      <c r="D146" s="49" t="s">
        <v>57</v>
      </c>
      <c r="E146" s="257">
        <v>952007</v>
      </c>
    </row>
    <row r="147" spans="1:5" ht="12.75" customHeight="1" x14ac:dyDescent="0.25">
      <c r="A147" s="51"/>
      <c r="B147" s="49"/>
      <c r="C147" s="48"/>
      <c r="D147" s="10" t="s">
        <v>187</v>
      </c>
      <c r="E147" s="257"/>
    </row>
    <row r="148" spans="1:5" ht="14.25" customHeight="1" x14ac:dyDescent="0.25">
      <c r="A148" s="467"/>
      <c r="B148" s="468"/>
      <c r="C148" s="468"/>
      <c r="D148" s="468" t="s">
        <v>111</v>
      </c>
      <c r="E148" s="469">
        <f>SUM(E38:E147)</f>
        <v>39801014</v>
      </c>
    </row>
    <row r="149" spans="1:5" ht="15.75" customHeight="1" x14ac:dyDescent="0.25">
      <c r="A149" s="52"/>
      <c r="B149" s="53"/>
      <c r="C149" s="53"/>
      <c r="D149" s="53" t="s">
        <v>113</v>
      </c>
      <c r="E149" s="269">
        <f>SUM(E35,E148)</f>
        <v>58041183.910000004</v>
      </c>
    </row>
    <row r="151" spans="1:5" ht="12.6" customHeight="1" x14ac:dyDescent="0.25">
      <c r="A151" s="470"/>
      <c r="E151" s="471"/>
    </row>
    <row r="153" spans="1:5" x14ac:dyDescent="0.25">
      <c r="E153" s="471"/>
    </row>
    <row r="155" spans="1:5" x14ac:dyDescent="0.25">
      <c r="E155" s="472"/>
    </row>
  </sheetData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CDA5-FE1E-486B-8EC8-562E55BFA229}">
  <dimension ref="A1:G37"/>
  <sheetViews>
    <sheetView zoomScale="120" zoomScaleNormal="120" workbookViewId="0"/>
  </sheetViews>
  <sheetFormatPr defaultRowHeight="15" x14ac:dyDescent="0.25"/>
  <cols>
    <col min="1" max="1" width="4.42578125" style="414" customWidth="1"/>
    <col min="2" max="2" width="7.5703125" style="414" customWidth="1"/>
    <col min="3" max="3" width="49" style="414" customWidth="1"/>
    <col min="4" max="4" width="14.85546875" style="414" customWidth="1"/>
    <col min="5" max="5" width="14" style="414" customWidth="1"/>
    <col min="6" max="6" width="14.140625" style="414" customWidth="1"/>
    <col min="7" max="7" width="17" style="414" customWidth="1"/>
    <col min="8" max="256" width="9.140625" style="414"/>
    <col min="257" max="257" width="4.42578125" style="414" customWidth="1"/>
    <col min="258" max="258" width="7.5703125" style="414" customWidth="1"/>
    <col min="259" max="259" width="47.42578125" style="414" customWidth="1"/>
    <col min="260" max="260" width="14.85546875" style="414" customWidth="1"/>
    <col min="261" max="261" width="14" style="414" customWidth="1"/>
    <col min="262" max="262" width="14.140625" style="414" customWidth="1"/>
    <col min="263" max="263" width="14.7109375" style="414" customWidth="1"/>
    <col min="264" max="512" width="9.140625" style="414"/>
    <col min="513" max="513" width="4.42578125" style="414" customWidth="1"/>
    <col min="514" max="514" width="7.5703125" style="414" customWidth="1"/>
    <col min="515" max="515" width="47.42578125" style="414" customWidth="1"/>
    <col min="516" max="516" width="14.85546875" style="414" customWidth="1"/>
    <col min="517" max="517" width="14" style="414" customWidth="1"/>
    <col min="518" max="518" width="14.140625" style="414" customWidth="1"/>
    <col min="519" max="519" width="14.7109375" style="414" customWidth="1"/>
    <col min="520" max="768" width="9.140625" style="414"/>
    <col min="769" max="769" width="4.42578125" style="414" customWidth="1"/>
    <col min="770" max="770" width="7.5703125" style="414" customWidth="1"/>
    <col min="771" max="771" width="47.42578125" style="414" customWidth="1"/>
    <col min="772" max="772" width="14.85546875" style="414" customWidth="1"/>
    <col min="773" max="773" width="14" style="414" customWidth="1"/>
    <col min="774" max="774" width="14.140625" style="414" customWidth="1"/>
    <col min="775" max="775" width="14.7109375" style="414" customWidth="1"/>
    <col min="776" max="1024" width="9.140625" style="414"/>
    <col min="1025" max="1025" width="4.42578125" style="414" customWidth="1"/>
    <col min="1026" max="1026" width="7.5703125" style="414" customWidth="1"/>
    <col min="1027" max="1027" width="47.42578125" style="414" customWidth="1"/>
    <col min="1028" max="1028" width="14.85546875" style="414" customWidth="1"/>
    <col min="1029" max="1029" width="14" style="414" customWidth="1"/>
    <col min="1030" max="1030" width="14.140625" style="414" customWidth="1"/>
    <col min="1031" max="1031" width="14.7109375" style="414" customWidth="1"/>
    <col min="1032" max="1280" width="9.140625" style="414"/>
    <col min="1281" max="1281" width="4.42578125" style="414" customWidth="1"/>
    <col min="1282" max="1282" width="7.5703125" style="414" customWidth="1"/>
    <col min="1283" max="1283" width="47.42578125" style="414" customWidth="1"/>
    <col min="1284" max="1284" width="14.85546875" style="414" customWidth="1"/>
    <col min="1285" max="1285" width="14" style="414" customWidth="1"/>
    <col min="1286" max="1286" width="14.140625" style="414" customWidth="1"/>
    <col min="1287" max="1287" width="14.7109375" style="414" customWidth="1"/>
    <col min="1288" max="1536" width="9.140625" style="414"/>
    <col min="1537" max="1537" width="4.42578125" style="414" customWidth="1"/>
    <col min="1538" max="1538" width="7.5703125" style="414" customWidth="1"/>
    <col min="1539" max="1539" width="47.42578125" style="414" customWidth="1"/>
    <col min="1540" max="1540" width="14.85546875" style="414" customWidth="1"/>
    <col min="1541" max="1541" width="14" style="414" customWidth="1"/>
    <col min="1542" max="1542" width="14.140625" style="414" customWidth="1"/>
    <col min="1543" max="1543" width="14.7109375" style="414" customWidth="1"/>
    <col min="1544" max="1792" width="9.140625" style="414"/>
    <col min="1793" max="1793" width="4.42578125" style="414" customWidth="1"/>
    <col min="1794" max="1794" width="7.5703125" style="414" customWidth="1"/>
    <col min="1795" max="1795" width="47.42578125" style="414" customWidth="1"/>
    <col min="1796" max="1796" width="14.85546875" style="414" customWidth="1"/>
    <col min="1797" max="1797" width="14" style="414" customWidth="1"/>
    <col min="1798" max="1798" width="14.140625" style="414" customWidth="1"/>
    <col min="1799" max="1799" width="14.7109375" style="414" customWidth="1"/>
    <col min="1800" max="2048" width="9.140625" style="414"/>
    <col min="2049" max="2049" width="4.42578125" style="414" customWidth="1"/>
    <col min="2050" max="2050" width="7.5703125" style="414" customWidth="1"/>
    <col min="2051" max="2051" width="47.42578125" style="414" customWidth="1"/>
    <col min="2052" max="2052" width="14.85546875" style="414" customWidth="1"/>
    <col min="2053" max="2053" width="14" style="414" customWidth="1"/>
    <col min="2054" max="2054" width="14.140625" style="414" customWidth="1"/>
    <col min="2055" max="2055" width="14.7109375" style="414" customWidth="1"/>
    <col min="2056" max="2304" width="9.140625" style="414"/>
    <col min="2305" max="2305" width="4.42578125" style="414" customWidth="1"/>
    <col min="2306" max="2306" width="7.5703125" style="414" customWidth="1"/>
    <col min="2307" max="2307" width="47.42578125" style="414" customWidth="1"/>
    <col min="2308" max="2308" width="14.85546875" style="414" customWidth="1"/>
    <col min="2309" max="2309" width="14" style="414" customWidth="1"/>
    <col min="2310" max="2310" width="14.140625" style="414" customWidth="1"/>
    <col min="2311" max="2311" width="14.7109375" style="414" customWidth="1"/>
    <col min="2312" max="2560" width="9.140625" style="414"/>
    <col min="2561" max="2561" width="4.42578125" style="414" customWidth="1"/>
    <col min="2562" max="2562" width="7.5703125" style="414" customWidth="1"/>
    <col min="2563" max="2563" width="47.42578125" style="414" customWidth="1"/>
    <col min="2564" max="2564" width="14.85546875" style="414" customWidth="1"/>
    <col min="2565" max="2565" width="14" style="414" customWidth="1"/>
    <col min="2566" max="2566" width="14.140625" style="414" customWidth="1"/>
    <col min="2567" max="2567" width="14.7109375" style="414" customWidth="1"/>
    <col min="2568" max="2816" width="9.140625" style="414"/>
    <col min="2817" max="2817" width="4.42578125" style="414" customWidth="1"/>
    <col min="2818" max="2818" width="7.5703125" style="414" customWidth="1"/>
    <col min="2819" max="2819" width="47.42578125" style="414" customWidth="1"/>
    <col min="2820" max="2820" width="14.85546875" style="414" customWidth="1"/>
    <col min="2821" max="2821" width="14" style="414" customWidth="1"/>
    <col min="2822" max="2822" width="14.140625" style="414" customWidth="1"/>
    <col min="2823" max="2823" width="14.7109375" style="414" customWidth="1"/>
    <col min="2824" max="3072" width="9.140625" style="414"/>
    <col min="3073" max="3073" width="4.42578125" style="414" customWidth="1"/>
    <col min="3074" max="3074" width="7.5703125" style="414" customWidth="1"/>
    <col min="3075" max="3075" width="47.42578125" style="414" customWidth="1"/>
    <col min="3076" max="3076" width="14.85546875" style="414" customWidth="1"/>
    <col min="3077" max="3077" width="14" style="414" customWidth="1"/>
    <col min="3078" max="3078" width="14.140625" style="414" customWidth="1"/>
    <col min="3079" max="3079" width="14.7109375" style="414" customWidth="1"/>
    <col min="3080" max="3328" width="9.140625" style="414"/>
    <col min="3329" max="3329" width="4.42578125" style="414" customWidth="1"/>
    <col min="3330" max="3330" width="7.5703125" style="414" customWidth="1"/>
    <col min="3331" max="3331" width="47.42578125" style="414" customWidth="1"/>
    <col min="3332" max="3332" width="14.85546875" style="414" customWidth="1"/>
    <col min="3333" max="3333" width="14" style="414" customWidth="1"/>
    <col min="3334" max="3334" width="14.140625" style="414" customWidth="1"/>
    <col min="3335" max="3335" width="14.7109375" style="414" customWidth="1"/>
    <col min="3336" max="3584" width="9.140625" style="414"/>
    <col min="3585" max="3585" width="4.42578125" style="414" customWidth="1"/>
    <col min="3586" max="3586" width="7.5703125" style="414" customWidth="1"/>
    <col min="3587" max="3587" width="47.42578125" style="414" customWidth="1"/>
    <col min="3588" max="3588" width="14.85546875" style="414" customWidth="1"/>
    <col min="3589" max="3589" width="14" style="414" customWidth="1"/>
    <col min="3590" max="3590" width="14.140625" style="414" customWidth="1"/>
    <col min="3591" max="3591" width="14.7109375" style="414" customWidth="1"/>
    <col min="3592" max="3840" width="9.140625" style="414"/>
    <col min="3841" max="3841" width="4.42578125" style="414" customWidth="1"/>
    <col min="3842" max="3842" width="7.5703125" style="414" customWidth="1"/>
    <col min="3843" max="3843" width="47.42578125" style="414" customWidth="1"/>
    <col min="3844" max="3844" width="14.85546875" style="414" customWidth="1"/>
    <col min="3845" max="3845" width="14" style="414" customWidth="1"/>
    <col min="3846" max="3846" width="14.140625" style="414" customWidth="1"/>
    <col min="3847" max="3847" width="14.7109375" style="414" customWidth="1"/>
    <col min="3848" max="4096" width="9.140625" style="414"/>
    <col min="4097" max="4097" width="4.42578125" style="414" customWidth="1"/>
    <col min="4098" max="4098" width="7.5703125" style="414" customWidth="1"/>
    <col min="4099" max="4099" width="47.42578125" style="414" customWidth="1"/>
    <col min="4100" max="4100" width="14.85546875" style="414" customWidth="1"/>
    <col min="4101" max="4101" width="14" style="414" customWidth="1"/>
    <col min="4102" max="4102" width="14.140625" style="414" customWidth="1"/>
    <col min="4103" max="4103" width="14.7109375" style="414" customWidth="1"/>
    <col min="4104" max="4352" width="9.140625" style="414"/>
    <col min="4353" max="4353" width="4.42578125" style="414" customWidth="1"/>
    <col min="4354" max="4354" width="7.5703125" style="414" customWidth="1"/>
    <col min="4355" max="4355" width="47.42578125" style="414" customWidth="1"/>
    <col min="4356" max="4356" width="14.85546875" style="414" customWidth="1"/>
    <col min="4357" max="4357" width="14" style="414" customWidth="1"/>
    <col min="4358" max="4358" width="14.140625" style="414" customWidth="1"/>
    <col min="4359" max="4359" width="14.7109375" style="414" customWidth="1"/>
    <col min="4360" max="4608" width="9.140625" style="414"/>
    <col min="4609" max="4609" width="4.42578125" style="414" customWidth="1"/>
    <col min="4610" max="4610" width="7.5703125" style="414" customWidth="1"/>
    <col min="4611" max="4611" width="47.42578125" style="414" customWidth="1"/>
    <col min="4612" max="4612" width="14.85546875" style="414" customWidth="1"/>
    <col min="4613" max="4613" width="14" style="414" customWidth="1"/>
    <col min="4614" max="4614" width="14.140625" style="414" customWidth="1"/>
    <col min="4615" max="4615" width="14.7109375" style="414" customWidth="1"/>
    <col min="4616" max="4864" width="9.140625" style="414"/>
    <col min="4865" max="4865" width="4.42578125" style="414" customWidth="1"/>
    <col min="4866" max="4866" width="7.5703125" style="414" customWidth="1"/>
    <col min="4867" max="4867" width="47.42578125" style="414" customWidth="1"/>
    <col min="4868" max="4868" width="14.85546875" style="414" customWidth="1"/>
    <col min="4869" max="4869" width="14" style="414" customWidth="1"/>
    <col min="4870" max="4870" width="14.140625" style="414" customWidth="1"/>
    <col min="4871" max="4871" width="14.7109375" style="414" customWidth="1"/>
    <col min="4872" max="5120" width="9.140625" style="414"/>
    <col min="5121" max="5121" width="4.42578125" style="414" customWidth="1"/>
    <col min="5122" max="5122" width="7.5703125" style="414" customWidth="1"/>
    <col min="5123" max="5123" width="47.42578125" style="414" customWidth="1"/>
    <col min="5124" max="5124" width="14.85546875" style="414" customWidth="1"/>
    <col min="5125" max="5125" width="14" style="414" customWidth="1"/>
    <col min="5126" max="5126" width="14.140625" style="414" customWidth="1"/>
    <col min="5127" max="5127" width="14.7109375" style="414" customWidth="1"/>
    <col min="5128" max="5376" width="9.140625" style="414"/>
    <col min="5377" max="5377" width="4.42578125" style="414" customWidth="1"/>
    <col min="5378" max="5378" width="7.5703125" style="414" customWidth="1"/>
    <col min="5379" max="5379" width="47.42578125" style="414" customWidth="1"/>
    <col min="5380" max="5380" width="14.85546875" style="414" customWidth="1"/>
    <col min="5381" max="5381" width="14" style="414" customWidth="1"/>
    <col min="5382" max="5382" width="14.140625" style="414" customWidth="1"/>
    <col min="5383" max="5383" width="14.7109375" style="414" customWidth="1"/>
    <col min="5384" max="5632" width="9.140625" style="414"/>
    <col min="5633" max="5633" width="4.42578125" style="414" customWidth="1"/>
    <col min="5634" max="5634" width="7.5703125" style="414" customWidth="1"/>
    <col min="5635" max="5635" width="47.42578125" style="414" customWidth="1"/>
    <col min="5636" max="5636" width="14.85546875" style="414" customWidth="1"/>
    <col min="5637" max="5637" width="14" style="414" customWidth="1"/>
    <col min="5638" max="5638" width="14.140625" style="414" customWidth="1"/>
    <col min="5639" max="5639" width="14.7109375" style="414" customWidth="1"/>
    <col min="5640" max="5888" width="9.140625" style="414"/>
    <col min="5889" max="5889" width="4.42578125" style="414" customWidth="1"/>
    <col min="5890" max="5890" width="7.5703125" style="414" customWidth="1"/>
    <col min="5891" max="5891" width="47.42578125" style="414" customWidth="1"/>
    <col min="5892" max="5892" width="14.85546875" style="414" customWidth="1"/>
    <col min="5893" max="5893" width="14" style="414" customWidth="1"/>
    <col min="5894" max="5894" width="14.140625" style="414" customWidth="1"/>
    <col min="5895" max="5895" width="14.7109375" style="414" customWidth="1"/>
    <col min="5896" max="6144" width="9.140625" style="414"/>
    <col min="6145" max="6145" width="4.42578125" style="414" customWidth="1"/>
    <col min="6146" max="6146" width="7.5703125" style="414" customWidth="1"/>
    <col min="6147" max="6147" width="47.42578125" style="414" customWidth="1"/>
    <col min="6148" max="6148" width="14.85546875" style="414" customWidth="1"/>
    <col min="6149" max="6149" width="14" style="414" customWidth="1"/>
    <col min="6150" max="6150" width="14.140625" style="414" customWidth="1"/>
    <col min="6151" max="6151" width="14.7109375" style="414" customWidth="1"/>
    <col min="6152" max="6400" width="9.140625" style="414"/>
    <col min="6401" max="6401" width="4.42578125" style="414" customWidth="1"/>
    <col min="6402" max="6402" width="7.5703125" style="414" customWidth="1"/>
    <col min="6403" max="6403" width="47.42578125" style="414" customWidth="1"/>
    <col min="6404" max="6404" width="14.85546875" style="414" customWidth="1"/>
    <col min="6405" max="6405" width="14" style="414" customWidth="1"/>
    <col min="6406" max="6406" width="14.140625" style="414" customWidth="1"/>
    <col min="6407" max="6407" width="14.7109375" style="414" customWidth="1"/>
    <col min="6408" max="6656" width="9.140625" style="414"/>
    <col min="6657" max="6657" width="4.42578125" style="414" customWidth="1"/>
    <col min="6658" max="6658" width="7.5703125" style="414" customWidth="1"/>
    <col min="6659" max="6659" width="47.42578125" style="414" customWidth="1"/>
    <col min="6660" max="6660" width="14.85546875" style="414" customWidth="1"/>
    <col min="6661" max="6661" width="14" style="414" customWidth="1"/>
    <col min="6662" max="6662" width="14.140625" style="414" customWidth="1"/>
    <col min="6663" max="6663" width="14.7109375" style="414" customWidth="1"/>
    <col min="6664" max="6912" width="9.140625" style="414"/>
    <col min="6913" max="6913" width="4.42578125" style="414" customWidth="1"/>
    <col min="6914" max="6914" width="7.5703125" style="414" customWidth="1"/>
    <col min="6915" max="6915" width="47.42578125" style="414" customWidth="1"/>
    <col min="6916" max="6916" width="14.85546875" style="414" customWidth="1"/>
    <col min="6917" max="6917" width="14" style="414" customWidth="1"/>
    <col min="6918" max="6918" width="14.140625" style="414" customWidth="1"/>
    <col min="6919" max="6919" width="14.7109375" style="414" customWidth="1"/>
    <col min="6920" max="7168" width="9.140625" style="414"/>
    <col min="7169" max="7169" width="4.42578125" style="414" customWidth="1"/>
    <col min="7170" max="7170" width="7.5703125" style="414" customWidth="1"/>
    <col min="7171" max="7171" width="47.42578125" style="414" customWidth="1"/>
    <col min="7172" max="7172" width="14.85546875" style="414" customWidth="1"/>
    <col min="7173" max="7173" width="14" style="414" customWidth="1"/>
    <col min="7174" max="7174" width="14.140625" style="414" customWidth="1"/>
    <col min="7175" max="7175" width="14.7109375" style="414" customWidth="1"/>
    <col min="7176" max="7424" width="9.140625" style="414"/>
    <col min="7425" max="7425" width="4.42578125" style="414" customWidth="1"/>
    <col min="7426" max="7426" width="7.5703125" style="414" customWidth="1"/>
    <col min="7427" max="7427" width="47.42578125" style="414" customWidth="1"/>
    <col min="7428" max="7428" width="14.85546875" style="414" customWidth="1"/>
    <col min="7429" max="7429" width="14" style="414" customWidth="1"/>
    <col min="7430" max="7430" width="14.140625" style="414" customWidth="1"/>
    <col min="7431" max="7431" width="14.7109375" style="414" customWidth="1"/>
    <col min="7432" max="7680" width="9.140625" style="414"/>
    <col min="7681" max="7681" width="4.42578125" style="414" customWidth="1"/>
    <col min="7682" max="7682" width="7.5703125" style="414" customWidth="1"/>
    <col min="7683" max="7683" width="47.42578125" style="414" customWidth="1"/>
    <col min="7684" max="7684" width="14.85546875" style="414" customWidth="1"/>
    <col min="7685" max="7685" width="14" style="414" customWidth="1"/>
    <col min="7686" max="7686" width="14.140625" style="414" customWidth="1"/>
    <col min="7687" max="7687" width="14.7109375" style="414" customWidth="1"/>
    <col min="7688" max="7936" width="9.140625" style="414"/>
    <col min="7937" max="7937" width="4.42578125" style="414" customWidth="1"/>
    <col min="7938" max="7938" width="7.5703125" style="414" customWidth="1"/>
    <col min="7939" max="7939" width="47.42578125" style="414" customWidth="1"/>
    <col min="7940" max="7940" width="14.85546875" style="414" customWidth="1"/>
    <col min="7941" max="7941" width="14" style="414" customWidth="1"/>
    <col min="7942" max="7942" width="14.140625" style="414" customWidth="1"/>
    <col min="7943" max="7943" width="14.7109375" style="414" customWidth="1"/>
    <col min="7944" max="8192" width="9.140625" style="414"/>
    <col min="8193" max="8193" width="4.42578125" style="414" customWidth="1"/>
    <col min="8194" max="8194" width="7.5703125" style="414" customWidth="1"/>
    <col min="8195" max="8195" width="47.42578125" style="414" customWidth="1"/>
    <col min="8196" max="8196" width="14.85546875" style="414" customWidth="1"/>
    <col min="8197" max="8197" width="14" style="414" customWidth="1"/>
    <col min="8198" max="8198" width="14.140625" style="414" customWidth="1"/>
    <col min="8199" max="8199" width="14.7109375" style="414" customWidth="1"/>
    <col min="8200" max="8448" width="9.140625" style="414"/>
    <col min="8449" max="8449" width="4.42578125" style="414" customWidth="1"/>
    <col min="8450" max="8450" width="7.5703125" style="414" customWidth="1"/>
    <col min="8451" max="8451" width="47.42578125" style="414" customWidth="1"/>
    <col min="8452" max="8452" width="14.85546875" style="414" customWidth="1"/>
    <col min="8453" max="8453" width="14" style="414" customWidth="1"/>
    <col min="8454" max="8454" width="14.140625" style="414" customWidth="1"/>
    <col min="8455" max="8455" width="14.7109375" style="414" customWidth="1"/>
    <col min="8456" max="8704" width="9.140625" style="414"/>
    <col min="8705" max="8705" width="4.42578125" style="414" customWidth="1"/>
    <col min="8706" max="8706" width="7.5703125" style="414" customWidth="1"/>
    <col min="8707" max="8707" width="47.42578125" style="414" customWidth="1"/>
    <col min="8708" max="8708" width="14.85546875" style="414" customWidth="1"/>
    <col min="8709" max="8709" width="14" style="414" customWidth="1"/>
    <col min="8710" max="8710" width="14.140625" style="414" customWidth="1"/>
    <col min="8711" max="8711" width="14.7109375" style="414" customWidth="1"/>
    <col min="8712" max="8960" width="9.140625" style="414"/>
    <col min="8961" max="8961" width="4.42578125" style="414" customWidth="1"/>
    <col min="8962" max="8962" width="7.5703125" style="414" customWidth="1"/>
    <col min="8963" max="8963" width="47.42578125" style="414" customWidth="1"/>
    <col min="8964" max="8964" width="14.85546875" style="414" customWidth="1"/>
    <col min="8965" max="8965" width="14" style="414" customWidth="1"/>
    <col min="8966" max="8966" width="14.140625" style="414" customWidth="1"/>
    <col min="8967" max="8967" width="14.7109375" style="414" customWidth="1"/>
    <col min="8968" max="9216" width="9.140625" style="414"/>
    <col min="9217" max="9217" width="4.42578125" style="414" customWidth="1"/>
    <col min="9218" max="9218" width="7.5703125" style="414" customWidth="1"/>
    <col min="9219" max="9219" width="47.42578125" style="414" customWidth="1"/>
    <col min="9220" max="9220" width="14.85546875" style="414" customWidth="1"/>
    <col min="9221" max="9221" width="14" style="414" customWidth="1"/>
    <col min="9222" max="9222" width="14.140625" style="414" customWidth="1"/>
    <col min="9223" max="9223" width="14.7109375" style="414" customWidth="1"/>
    <col min="9224" max="9472" width="9.140625" style="414"/>
    <col min="9473" max="9473" width="4.42578125" style="414" customWidth="1"/>
    <col min="9474" max="9474" width="7.5703125" style="414" customWidth="1"/>
    <col min="9475" max="9475" width="47.42578125" style="414" customWidth="1"/>
    <col min="9476" max="9476" width="14.85546875" style="414" customWidth="1"/>
    <col min="9477" max="9477" width="14" style="414" customWidth="1"/>
    <col min="9478" max="9478" width="14.140625" style="414" customWidth="1"/>
    <col min="9479" max="9479" width="14.7109375" style="414" customWidth="1"/>
    <col min="9480" max="9728" width="9.140625" style="414"/>
    <col min="9729" max="9729" width="4.42578125" style="414" customWidth="1"/>
    <col min="9730" max="9730" width="7.5703125" style="414" customWidth="1"/>
    <col min="9731" max="9731" width="47.42578125" style="414" customWidth="1"/>
    <col min="9732" max="9732" width="14.85546875" style="414" customWidth="1"/>
    <col min="9733" max="9733" width="14" style="414" customWidth="1"/>
    <col min="9734" max="9734" width="14.140625" style="414" customWidth="1"/>
    <col min="9735" max="9735" width="14.7109375" style="414" customWidth="1"/>
    <col min="9736" max="9984" width="9.140625" style="414"/>
    <col min="9985" max="9985" width="4.42578125" style="414" customWidth="1"/>
    <col min="9986" max="9986" width="7.5703125" style="414" customWidth="1"/>
    <col min="9987" max="9987" width="47.42578125" style="414" customWidth="1"/>
    <col min="9988" max="9988" width="14.85546875" style="414" customWidth="1"/>
    <col min="9989" max="9989" width="14" style="414" customWidth="1"/>
    <col min="9990" max="9990" width="14.140625" style="414" customWidth="1"/>
    <col min="9991" max="9991" width="14.7109375" style="414" customWidth="1"/>
    <col min="9992" max="10240" width="9.140625" style="414"/>
    <col min="10241" max="10241" width="4.42578125" style="414" customWidth="1"/>
    <col min="10242" max="10242" width="7.5703125" style="414" customWidth="1"/>
    <col min="10243" max="10243" width="47.42578125" style="414" customWidth="1"/>
    <col min="10244" max="10244" width="14.85546875" style="414" customWidth="1"/>
    <col min="10245" max="10245" width="14" style="414" customWidth="1"/>
    <col min="10246" max="10246" width="14.140625" style="414" customWidth="1"/>
    <col min="10247" max="10247" width="14.7109375" style="414" customWidth="1"/>
    <col min="10248" max="10496" width="9.140625" style="414"/>
    <col min="10497" max="10497" width="4.42578125" style="414" customWidth="1"/>
    <col min="10498" max="10498" width="7.5703125" style="414" customWidth="1"/>
    <col min="10499" max="10499" width="47.42578125" style="414" customWidth="1"/>
    <col min="10500" max="10500" width="14.85546875" style="414" customWidth="1"/>
    <col min="10501" max="10501" width="14" style="414" customWidth="1"/>
    <col min="10502" max="10502" width="14.140625" style="414" customWidth="1"/>
    <col min="10503" max="10503" width="14.7109375" style="414" customWidth="1"/>
    <col min="10504" max="10752" width="9.140625" style="414"/>
    <col min="10753" max="10753" width="4.42578125" style="414" customWidth="1"/>
    <col min="10754" max="10754" width="7.5703125" style="414" customWidth="1"/>
    <col min="10755" max="10755" width="47.42578125" style="414" customWidth="1"/>
    <col min="10756" max="10756" width="14.85546875" style="414" customWidth="1"/>
    <col min="10757" max="10757" width="14" style="414" customWidth="1"/>
    <col min="10758" max="10758" width="14.140625" style="414" customWidth="1"/>
    <col min="10759" max="10759" width="14.7109375" style="414" customWidth="1"/>
    <col min="10760" max="11008" width="9.140625" style="414"/>
    <col min="11009" max="11009" width="4.42578125" style="414" customWidth="1"/>
    <col min="11010" max="11010" width="7.5703125" style="414" customWidth="1"/>
    <col min="11011" max="11011" width="47.42578125" style="414" customWidth="1"/>
    <col min="11012" max="11012" width="14.85546875" style="414" customWidth="1"/>
    <col min="11013" max="11013" width="14" style="414" customWidth="1"/>
    <col min="11014" max="11014" width="14.140625" style="414" customWidth="1"/>
    <col min="11015" max="11015" width="14.7109375" style="414" customWidth="1"/>
    <col min="11016" max="11264" width="9.140625" style="414"/>
    <col min="11265" max="11265" width="4.42578125" style="414" customWidth="1"/>
    <col min="11266" max="11266" width="7.5703125" style="414" customWidth="1"/>
    <col min="11267" max="11267" width="47.42578125" style="414" customWidth="1"/>
    <col min="11268" max="11268" width="14.85546875" style="414" customWidth="1"/>
    <col min="11269" max="11269" width="14" style="414" customWidth="1"/>
    <col min="11270" max="11270" width="14.140625" style="414" customWidth="1"/>
    <col min="11271" max="11271" width="14.7109375" style="414" customWidth="1"/>
    <col min="11272" max="11520" width="9.140625" style="414"/>
    <col min="11521" max="11521" width="4.42578125" style="414" customWidth="1"/>
    <col min="11522" max="11522" width="7.5703125" style="414" customWidth="1"/>
    <col min="11523" max="11523" width="47.42578125" style="414" customWidth="1"/>
    <col min="11524" max="11524" width="14.85546875" style="414" customWidth="1"/>
    <col min="11525" max="11525" width="14" style="414" customWidth="1"/>
    <col min="11526" max="11526" width="14.140625" style="414" customWidth="1"/>
    <col min="11527" max="11527" width="14.7109375" style="414" customWidth="1"/>
    <col min="11528" max="11776" width="9.140625" style="414"/>
    <col min="11777" max="11777" width="4.42578125" style="414" customWidth="1"/>
    <col min="11778" max="11778" width="7.5703125" style="414" customWidth="1"/>
    <col min="11779" max="11779" width="47.42578125" style="414" customWidth="1"/>
    <col min="11780" max="11780" width="14.85546875" style="414" customWidth="1"/>
    <col min="11781" max="11781" width="14" style="414" customWidth="1"/>
    <col min="11782" max="11782" width="14.140625" style="414" customWidth="1"/>
    <col min="11783" max="11783" width="14.7109375" style="414" customWidth="1"/>
    <col min="11784" max="12032" width="9.140625" style="414"/>
    <col min="12033" max="12033" width="4.42578125" style="414" customWidth="1"/>
    <col min="12034" max="12034" width="7.5703125" style="414" customWidth="1"/>
    <col min="12035" max="12035" width="47.42578125" style="414" customWidth="1"/>
    <col min="12036" max="12036" width="14.85546875" style="414" customWidth="1"/>
    <col min="12037" max="12037" width="14" style="414" customWidth="1"/>
    <col min="12038" max="12038" width="14.140625" style="414" customWidth="1"/>
    <col min="12039" max="12039" width="14.7109375" style="414" customWidth="1"/>
    <col min="12040" max="12288" width="9.140625" style="414"/>
    <col min="12289" max="12289" width="4.42578125" style="414" customWidth="1"/>
    <col min="12290" max="12290" width="7.5703125" style="414" customWidth="1"/>
    <col min="12291" max="12291" width="47.42578125" style="414" customWidth="1"/>
    <col min="12292" max="12292" width="14.85546875" style="414" customWidth="1"/>
    <col min="12293" max="12293" width="14" style="414" customWidth="1"/>
    <col min="12294" max="12294" width="14.140625" style="414" customWidth="1"/>
    <col min="12295" max="12295" width="14.7109375" style="414" customWidth="1"/>
    <col min="12296" max="12544" width="9.140625" style="414"/>
    <col min="12545" max="12545" width="4.42578125" style="414" customWidth="1"/>
    <col min="12546" max="12546" width="7.5703125" style="414" customWidth="1"/>
    <col min="12547" max="12547" width="47.42578125" style="414" customWidth="1"/>
    <col min="12548" max="12548" width="14.85546875" style="414" customWidth="1"/>
    <col min="12549" max="12549" width="14" style="414" customWidth="1"/>
    <col min="12550" max="12550" width="14.140625" style="414" customWidth="1"/>
    <col min="12551" max="12551" width="14.7109375" style="414" customWidth="1"/>
    <col min="12552" max="12800" width="9.140625" style="414"/>
    <col min="12801" max="12801" width="4.42578125" style="414" customWidth="1"/>
    <col min="12802" max="12802" width="7.5703125" style="414" customWidth="1"/>
    <col min="12803" max="12803" width="47.42578125" style="414" customWidth="1"/>
    <col min="12804" max="12804" width="14.85546875" style="414" customWidth="1"/>
    <col min="12805" max="12805" width="14" style="414" customWidth="1"/>
    <col min="12806" max="12806" width="14.140625" style="414" customWidth="1"/>
    <col min="12807" max="12807" width="14.7109375" style="414" customWidth="1"/>
    <col min="12808" max="13056" width="9.140625" style="414"/>
    <col min="13057" max="13057" width="4.42578125" style="414" customWidth="1"/>
    <col min="13058" max="13058" width="7.5703125" style="414" customWidth="1"/>
    <col min="13059" max="13059" width="47.42578125" style="414" customWidth="1"/>
    <col min="13060" max="13060" width="14.85546875" style="414" customWidth="1"/>
    <col min="13061" max="13061" width="14" style="414" customWidth="1"/>
    <col min="13062" max="13062" width="14.140625" style="414" customWidth="1"/>
    <col min="13063" max="13063" width="14.7109375" style="414" customWidth="1"/>
    <col min="13064" max="13312" width="9.140625" style="414"/>
    <col min="13313" max="13313" width="4.42578125" style="414" customWidth="1"/>
    <col min="13314" max="13314" width="7.5703125" style="414" customWidth="1"/>
    <col min="13315" max="13315" width="47.42578125" style="414" customWidth="1"/>
    <col min="13316" max="13316" width="14.85546875" style="414" customWidth="1"/>
    <col min="13317" max="13317" width="14" style="414" customWidth="1"/>
    <col min="13318" max="13318" width="14.140625" style="414" customWidth="1"/>
    <col min="13319" max="13319" width="14.7109375" style="414" customWidth="1"/>
    <col min="13320" max="13568" width="9.140625" style="414"/>
    <col min="13569" max="13569" width="4.42578125" style="414" customWidth="1"/>
    <col min="13570" max="13570" width="7.5703125" style="414" customWidth="1"/>
    <col min="13571" max="13571" width="47.42578125" style="414" customWidth="1"/>
    <col min="13572" max="13572" width="14.85546875" style="414" customWidth="1"/>
    <col min="13573" max="13573" width="14" style="414" customWidth="1"/>
    <col min="13574" max="13574" width="14.140625" style="414" customWidth="1"/>
    <col min="13575" max="13575" width="14.7109375" style="414" customWidth="1"/>
    <col min="13576" max="13824" width="9.140625" style="414"/>
    <col min="13825" max="13825" width="4.42578125" style="414" customWidth="1"/>
    <col min="13826" max="13826" width="7.5703125" style="414" customWidth="1"/>
    <col min="13827" max="13827" width="47.42578125" style="414" customWidth="1"/>
    <col min="13828" max="13828" width="14.85546875" style="414" customWidth="1"/>
    <col min="13829" max="13829" width="14" style="414" customWidth="1"/>
    <col min="13830" max="13830" width="14.140625" style="414" customWidth="1"/>
    <col min="13831" max="13831" width="14.7109375" style="414" customWidth="1"/>
    <col min="13832" max="14080" width="9.140625" style="414"/>
    <col min="14081" max="14081" width="4.42578125" style="414" customWidth="1"/>
    <col min="14082" max="14082" width="7.5703125" style="414" customWidth="1"/>
    <col min="14083" max="14083" width="47.42578125" style="414" customWidth="1"/>
    <col min="14084" max="14084" width="14.85546875" style="414" customWidth="1"/>
    <col min="14085" max="14085" width="14" style="414" customWidth="1"/>
    <col min="14086" max="14086" width="14.140625" style="414" customWidth="1"/>
    <col min="14087" max="14087" width="14.7109375" style="414" customWidth="1"/>
    <col min="14088" max="14336" width="9.140625" style="414"/>
    <col min="14337" max="14337" width="4.42578125" style="414" customWidth="1"/>
    <col min="14338" max="14338" width="7.5703125" style="414" customWidth="1"/>
    <col min="14339" max="14339" width="47.42578125" style="414" customWidth="1"/>
    <col min="14340" max="14340" width="14.85546875" style="414" customWidth="1"/>
    <col min="14341" max="14341" width="14" style="414" customWidth="1"/>
    <col min="14342" max="14342" width="14.140625" style="414" customWidth="1"/>
    <col min="14343" max="14343" width="14.7109375" style="414" customWidth="1"/>
    <col min="14344" max="14592" width="9.140625" style="414"/>
    <col min="14593" max="14593" width="4.42578125" style="414" customWidth="1"/>
    <col min="14594" max="14594" width="7.5703125" style="414" customWidth="1"/>
    <col min="14595" max="14595" width="47.42578125" style="414" customWidth="1"/>
    <col min="14596" max="14596" width="14.85546875" style="414" customWidth="1"/>
    <col min="14597" max="14597" width="14" style="414" customWidth="1"/>
    <col min="14598" max="14598" width="14.140625" style="414" customWidth="1"/>
    <col min="14599" max="14599" width="14.7109375" style="414" customWidth="1"/>
    <col min="14600" max="14848" width="9.140625" style="414"/>
    <col min="14849" max="14849" width="4.42578125" style="414" customWidth="1"/>
    <col min="14850" max="14850" width="7.5703125" style="414" customWidth="1"/>
    <col min="14851" max="14851" width="47.42578125" style="414" customWidth="1"/>
    <col min="14852" max="14852" width="14.85546875" style="414" customWidth="1"/>
    <col min="14853" max="14853" width="14" style="414" customWidth="1"/>
    <col min="14854" max="14854" width="14.140625" style="414" customWidth="1"/>
    <col min="14855" max="14855" width="14.7109375" style="414" customWidth="1"/>
    <col min="14856" max="15104" width="9.140625" style="414"/>
    <col min="15105" max="15105" width="4.42578125" style="414" customWidth="1"/>
    <col min="15106" max="15106" width="7.5703125" style="414" customWidth="1"/>
    <col min="15107" max="15107" width="47.42578125" style="414" customWidth="1"/>
    <col min="15108" max="15108" width="14.85546875" style="414" customWidth="1"/>
    <col min="15109" max="15109" width="14" style="414" customWidth="1"/>
    <col min="15110" max="15110" width="14.140625" style="414" customWidth="1"/>
    <col min="15111" max="15111" width="14.7109375" style="414" customWidth="1"/>
    <col min="15112" max="15360" width="9.140625" style="414"/>
    <col min="15361" max="15361" width="4.42578125" style="414" customWidth="1"/>
    <col min="15362" max="15362" width="7.5703125" style="414" customWidth="1"/>
    <col min="15363" max="15363" width="47.42578125" style="414" customWidth="1"/>
    <col min="15364" max="15364" width="14.85546875" style="414" customWidth="1"/>
    <col min="15365" max="15365" width="14" style="414" customWidth="1"/>
    <col min="15366" max="15366" width="14.140625" style="414" customWidth="1"/>
    <col min="15367" max="15367" width="14.7109375" style="414" customWidth="1"/>
    <col min="15368" max="15616" width="9.140625" style="414"/>
    <col min="15617" max="15617" width="4.42578125" style="414" customWidth="1"/>
    <col min="15618" max="15618" width="7.5703125" style="414" customWidth="1"/>
    <col min="15619" max="15619" width="47.42578125" style="414" customWidth="1"/>
    <col min="15620" max="15620" width="14.85546875" style="414" customWidth="1"/>
    <col min="15621" max="15621" width="14" style="414" customWidth="1"/>
    <col min="15622" max="15622" width="14.140625" style="414" customWidth="1"/>
    <col min="15623" max="15623" width="14.7109375" style="414" customWidth="1"/>
    <col min="15624" max="15872" width="9.140625" style="414"/>
    <col min="15873" max="15873" width="4.42578125" style="414" customWidth="1"/>
    <col min="15874" max="15874" width="7.5703125" style="414" customWidth="1"/>
    <col min="15875" max="15875" width="47.42578125" style="414" customWidth="1"/>
    <col min="15876" max="15876" width="14.85546875" style="414" customWidth="1"/>
    <col min="15877" max="15877" width="14" style="414" customWidth="1"/>
    <col min="15878" max="15878" width="14.140625" style="414" customWidth="1"/>
    <col min="15879" max="15879" width="14.7109375" style="414" customWidth="1"/>
    <col min="15880" max="16128" width="9.140625" style="414"/>
    <col min="16129" max="16129" width="4.42578125" style="414" customWidth="1"/>
    <col min="16130" max="16130" width="7.5703125" style="414" customWidth="1"/>
    <col min="16131" max="16131" width="47.42578125" style="414" customWidth="1"/>
    <col min="16132" max="16132" width="14.85546875" style="414" customWidth="1"/>
    <col min="16133" max="16133" width="14" style="414" customWidth="1"/>
    <col min="16134" max="16134" width="14.140625" style="414" customWidth="1"/>
    <col min="16135" max="16135" width="14.7109375" style="414" customWidth="1"/>
    <col min="16136" max="16384" width="9.140625" style="414"/>
  </cols>
  <sheetData>
    <row r="1" spans="1:7" x14ac:dyDescent="0.25">
      <c r="F1" s="3" t="s">
        <v>235</v>
      </c>
    </row>
    <row r="2" spans="1:7" x14ac:dyDescent="0.25">
      <c r="F2" s="3" t="s">
        <v>290</v>
      </c>
    </row>
    <row r="3" spans="1:7" x14ac:dyDescent="0.25">
      <c r="F3" s="3" t="s">
        <v>0</v>
      </c>
    </row>
    <row r="4" spans="1:7" x14ac:dyDescent="0.25">
      <c r="F4" s="3" t="s">
        <v>291</v>
      </c>
    </row>
    <row r="6" spans="1:7" s="50" customFormat="1" ht="12.75" x14ac:dyDescent="0.2">
      <c r="A6" s="91" t="s">
        <v>189</v>
      </c>
      <c r="B6" s="91"/>
      <c r="C6" s="91"/>
      <c r="D6" s="91"/>
      <c r="E6" s="91"/>
      <c r="F6" s="91"/>
      <c r="G6" s="91"/>
    </row>
    <row r="7" spans="1:7" s="50" customFormat="1" ht="12.75" x14ac:dyDescent="0.2">
      <c r="A7" s="91" t="s">
        <v>347</v>
      </c>
      <c r="B7" s="91"/>
      <c r="C7" s="91"/>
      <c r="D7" s="91"/>
      <c r="E7" s="91"/>
      <c r="F7" s="91"/>
      <c r="G7" s="91"/>
    </row>
    <row r="8" spans="1:7" x14ac:dyDescent="0.25">
      <c r="A8" s="123" t="s">
        <v>190</v>
      </c>
      <c r="B8" s="123"/>
      <c r="C8" s="123"/>
      <c r="D8" s="123"/>
      <c r="E8" s="123"/>
      <c r="F8" s="123"/>
      <c r="G8" s="123"/>
    </row>
    <row r="9" spans="1:7" x14ac:dyDescent="0.25">
      <c r="A9" s="473"/>
      <c r="B9" s="473"/>
      <c r="C9" s="473"/>
      <c r="D9" s="473"/>
      <c r="E9" s="473"/>
      <c r="F9" s="473"/>
      <c r="G9" s="54" t="s">
        <v>1</v>
      </c>
    </row>
    <row r="10" spans="1:7" ht="15" customHeight="1" x14ac:dyDescent="0.25">
      <c r="A10" s="92"/>
      <c r="B10" s="92"/>
      <c r="C10" s="92"/>
      <c r="D10" s="93" t="s">
        <v>191</v>
      </c>
      <c r="E10" s="94"/>
      <c r="F10" s="95"/>
      <c r="G10" s="93" t="s">
        <v>191</v>
      </c>
    </row>
    <row r="11" spans="1:7" x14ac:dyDescent="0.25">
      <c r="A11" s="96"/>
      <c r="B11" s="96" t="s">
        <v>3</v>
      </c>
      <c r="C11" s="96"/>
      <c r="D11" s="97" t="s">
        <v>192</v>
      </c>
      <c r="E11" s="97"/>
      <c r="F11" s="97"/>
      <c r="G11" s="97" t="s">
        <v>248</v>
      </c>
    </row>
    <row r="12" spans="1:7" x14ac:dyDescent="0.25">
      <c r="A12" s="96" t="s">
        <v>98</v>
      </c>
      <c r="B12" s="98"/>
      <c r="C12" s="96" t="s">
        <v>193</v>
      </c>
      <c r="D12" s="97" t="s">
        <v>194</v>
      </c>
      <c r="E12" s="97" t="s">
        <v>195</v>
      </c>
      <c r="F12" s="97" t="s">
        <v>196</v>
      </c>
      <c r="G12" s="97" t="s">
        <v>249</v>
      </c>
    </row>
    <row r="13" spans="1:7" x14ac:dyDescent="0.25">
      <c r="A13" s="98"/>
      <c r="B13" s="98" t="s">
        <v>4</v>
      </c>
      <c r="C13" s="98"/>
      <c r="D13" s="99" t="s">
        <v>197</v>
      </c>
      <c r="E13" s="99"/>
      <c r="F13" s="99"/>
      <c r="G13" s="99" t="s">
        <v>197</v>
      </c>
    </row>
    <row r="14" spans="1:7" x14ac:dyDescent="0.25">
      <c r="A14" s="100">
        <v>1</v>
      </c>
      <c r="B14" s="100">
        <v>2</v>
      </c>
      <c r="C14" s="100">
        <v>3</v>
      </c>
      <c r="D14" s="100">
        <v>4</v>
      </c>
      <c r="E14" s="100">
        <v>5</v>
      </c>
      <c r="F14" s="100">
        <v>6</v>
      </c>
      <c r="G14" s="100">
        <v>7</v>
      </c>
    </row>
    <row r="15" spans="1:7" s="473" customFormat="1" x14ac:dyDescent="0.25">
      <c r="A15" s="101"/>
      <c r="B15" s="102">
        <v>801</v>
      </c>
      <c r="C15" s="474"/>
      <c r="D15" s="475"/>
      <c r="E15" s="475"/>
      <c r="F15" s="475"/>
      <c r="G15" s="475"/>
    </row>
    <row r="16" spans="1:7" x14ac:dyDescent="0.25">
      <c r="A16" s="272" t="s">
        <v>198</v>
      </c>
      <c r="B16" s="476">
        <v>80101</v>
      </c>
      <c r="C16" s="103" t="s">
        <v>34</v>
      </c>
      <c r="D16" s="477">
        <v>170.99</v>
      </c>
      <c r="E16" s="477">
        <v>706592.94</v>
      </c>
      <c r="F16" s="477">
        <v>706763.93</v>
      </c>
      <c r="G16" s="477">
        <v>0</v>
      </c>
    </row>
    <row r="17" spans="1:7" x14ac:dyDescent="0.25">
      <c r="A17" s="272" t="s">
        <v>199</v>
      </c>
      <c r="B17" s="476">
        <v>80102</v>
      </c>
      <c r="C17" s="104" t="s">
        <v>58</v>
      </c>
      <c r="D17" s="478">
        <v>0</v>
      </c>
      <c r="E17" s="478">
        <v>4490</v>
      </c>
      <c r="F17" s="478">
        <v>4490</v>
      </c>
      <c r="G17" s="478">
        <v>0</v>
      </c>
    </row>
    <row r="18" spans="1:7" x14ac:dyDescent="0.25">
      <c r="A18" s="272" t="s">
        <v>200</v>
      </c>
      <c r="B18" s="476">
        <v>80104</v>
      </c>
      <c r="C18" s="104" t="s">
        <v>42</v>
      </c>
      <c r="D18" s="478">
        <v>5123.59</v>
      </c>
      <c r="E18" s="478">
        <v>2942255.6</v>
      </c>
      <c r="F18" s="478">
        <v>2947379.19</v>
      </c>
      <c r="G18" s="478">
        <v>0</v>
      </c>
    </row>
    <row r="19" spans="1:7" x14ac:dyDescent="0.25">
      <c r="A19" s="272" t="s">
        <v>201</v>
      </c>
      <c r="B19" s="476">
        <v>80115</v>
      </c>
      <c r="C19" s="104" t="s">
        <v>44</v>
      </c>
      <c r="D19" s="478">
        <v>3153.5</v>
      </c>
      <c r="E19" s="478">
        <v>1135190</v>
      </c>
      <c r="F19" s="478">
        <v>1138343.5</v>
      </c>
      <c r="G19" s="478">
        <v>0</v>
      </c>
    </row>
    <row r="20" spans="1:7" x14ac:dyDescent="0.25">
      <c r="A20" s="272" t="s">
        <v>202</v>
      </c>
      <c r="B20" s="476">
        <v>80120</v>
      </c>
      <c r="C20" s="104" t="s">
        <v>166</v>
      </c>
      <c r="D20" s="479">
        <v>68.55</v>
      </c>
      <c r="E20" s="478">
        <v>233036.99</v>
      </c>
      <c r="F20" s="478">
        <v>233105.54</v>
      </c>
      <c r="G20" s="478">
        <v>0</v>
      </c>
    </row>
    <row r="21" spans="1:7" x14ac:dyDescent="0.25">
      <c r="A21" s="272" t="s">
        <v>203</v>
      </c>
      <c r="B21" s="476">
        <v>80132</v>
      </c>
      <c r="C21" s="104" t="s">
        <v>348</v>
      </c>
      <c r="D21" s="478">
        <v>2.87</v>
      </c>
      <c r="E21" s="478">
        <v>34000</v>
      </c>
      <c r="F21" s="478">
        <v>34002.870000000003</v>
      </c>
      <c r="G21" s="480">
        <v>0</v>
      </c>
    </row>
    <row r="22" spans="1:7" x14ac:dyDescent="0.25">
      <c r="A22" s="272" t="s">
        <v>204</v>
      </c>
      <c r="B22" s="476">
        <v>80134</v>
      </c>
      <c r="C22" s="104" t="s">
        <v>63</v>
      </c>
      <c r="D22" s="478">
        <v>0</v>
      </c>
      <c r="E22" s="478">
        <v>1300</v>
      </c>
      <c r="F22" s="478">
        <v>1300</v>
      </c>
      <c r="G22" s="478">
        <v>0</v>
      </c>
    </row>
    <row r="23" spans="1:7" ht="25.5" x14ac:dyDescent="0.25">
      <c r="A23" s="273" t="s">
        <v>205</v>
      </c>
      <c r="B23" s="481">
        <v>80140</v>
      </c>
      <c r="C23" s="105" t="s">
        <v>349</v>
      </c>
      <c r="D23" s="478">
        <v>0</v>
      </c>
      <c r="E23" s="478">
        <v>101038</v>
      </c>
      <c r="F23" s="478">
        <v>101038</v>
      </c>
      <c r="G23" s="478">
        <v>0</v>
      </c>
    </row>
    <row r="24" spans="1:7" x14ac:dyDescent="0.25">
      <c r="A24" s="273" t="s">
        <v>206</v>
      </c>
      <c r="B24" s="481">
        <v>80142</v>
      </c>
      <c r="C24" s="105" t="s">
        <v>350</v>
      </c>
      <c r="D24" s="478">
        <v>0</v>
      </c>
      <c r="E24" s="478">
        <v>281040</v>
      </c>
      <c r="F24" s="478">
        <v>281040</v>
      </c>
      <c r="G24" s="478">
        <v>0</v>
      </c>
    </row>
    <row r="25" spans="1:7" x14ac:dyDescent="0.25">
      <c r="A25" s="273" t="s">
        <v>351</v>
      </c>
      <c r="B25" s="481">
        <v>80144</v>
      </c>
      <c r="C25" s="105" t="s">
        <v>352</v>
      </c>
      <c r="D25" s="478">
        <v>0</v>
      </c>
      <c r="E25" s="478">
        <v>63532</v>
      </c>
      <c r="F25" s="478">
        <v>63532</v>
      </c>
      <c r="G25" s="478">
        <v>0</v>
      </c>
    </row>
    <row r="26" spans="1:7" x14ac:dyDescent="0.25">
      <c r="A26" s="274" t="s">
        <v>353</v>
      </c>
      <c r="B26" s="482">
        <v>80148</v>
      </c>
      <c r="C26" s="104" t="s">
        <v>36</v>
      </c>
      <c r="D26" s="483">
        <v>304.12</v>
      </c>
      <c r="E26" s="483">
        <v>2773291</v>
      </c>
      <c r="F26" s="483">
        <v>2773595.12</v>
      </c>
      <c r="G26" s="483">
        <v>0</v>
      </c>
    </row>
    <row r="27" spans="1:7" x14ac:dyDescent="0.25">
      <c r="A27" s="484"/>
      <c r="B27" s="106">
        <v>854</v>
      </c>
      <c r="C27" s="107"/>
      <c r="D27" s="485"/>
      <c r="E27" s="485"/>
      <c r="F27" s="485"/>
      <c r="G27" s="485"/>
    </row>
    <row r="28" spans="1:7" x14ac:dyDescent="0.25">
      <c r="A28" s="272" t="s">
        <v>198</v>
      </c>
      <c r="B28" s="476">
        <v>85410</v>
      </c>
      <c r="C28" s="104" t="s">
        <v>57</v>
      </c>
      <c r="D28" s="478">
        <v>20.57</v>
      </c>
      <c r="E28" s="478">
        <v>491700</v>
      </c>
      <c r="F28" s="478">
        <v>491720.57</v>
      </c>
      <c r="G28" s="478">
        <v>0</v>
      </c>
    </row>
    <row r="29" spans="1:7" x14ac:dyDescent="0.25">
      <c r="A29" s="272" t="s">
        <v>199</v>
      </c>
      <c r="B29" s="476">
        <v>85412</v>
      </c>
      <c r="C29" s="104" t="s">
        <v>218</v>
      </c>
      <c r="D29" s="478"/>
      <c r="E29" s="478"/>
      <c r="F29" s="478"/>
      <c r="G29" s="478"/>
    </row>
    <row r="30" spans="1:7" x14ac:dyDescent="0.25">
      <c r="A30" s="272"/>
      <c r="B30" s="476"/>
      <c r="C30" s="104" t="s">
        <v>354</v>
      </c>
      <c r="D30" s="478">
        <v>0</v>
      </c>
      <c r="E30" s="478">
        <v>3050</v>
      </c>
      <c r="F30" s="478">
        <v>3050</v>
      </c>
      <c r="G30" s="478">
        <v>0</v>
      </c>
    </row>
    <row r="31" spans="1:7" x14ac:dyDescent="0.25">
      <c r="A31" s="272" t="s">
        <v>200</v>
      </c>
      <c r="B31" s="476">
        <v>85417</v>
      </c>
      <c r="C31" s="108" t="s">
        <v>64</v>
      </c>
      <c r="D31" s="478">
        <v>0</v>
      </c>
      <c r="E31" s="478">
        <v>80400</v>
      </c>
      <c r="F31" s="478">
        <v>80400</v>
      </c>
      <c r="G31" s="478">
        <v>0</v>
      </c>
    </row>
    <row r="32" spans="1:7" x14ac:dyDescent="0.25">
      <c r="A32" s="275" t="s">
        <v>201</v>
      </c>
      <c r="B32" s="486">
        <v>85420</v>
      </c>
      <c r="C32" s="109" t="s">
        <v>207</v>
      </c>
      <c r="D32" s="487">
        <v>0</v>
      </c>
      <c r="E32" s="487">
        <v>19502</v>
      </c>
      <c r="F32" s="487">
        <v>19502</v>
      </c>
      <c r="G32" s="488">
        <v>0</v>
      </c>
    </row>
    <row r="33" spans="1:7" s="492" customFormat="1" x14ac:dyDescent="0.25">
      <c r="A33" s="489"/>
      <c r="B33" s="489"/>
      <c r="C33" s="490" t="s">
        <v>208</v>
      </c>
      <c r="D33" s="491">
        <f>SUM(D16:D32)</f>
        <v>8844.19</v>
      </c>
      <c r="E33" s="491">
        <f>SUM(E16:E32)</f>
        <v>8870418.5300000012</v>
      </c>
      <c r="F33" s="491">
        <f>SUM(F16:F32)</f>
        <v>8879262.7200000007</v>
      </c>
      <c r="G33" s="491">
        <f>SUM(G16:G32)</f>
        <v>0</v>
      </c>
    </row>
    <row r="35" spans="1:7" x14ac:dyDescent="0.25">
      <c r="A35" s="4"/>
      <c r="B35" s="4"/>
      <c r="C35" s="38"/>
    </row>
    <row r="36" spans="1:7" x14ac:dyDescent="0.25">
      <c r="A36" s="4"/>
      <c r="B36" s="4"/>
      <c r="C36" s="38"/>
    </row>
    <row r="37" spans="1:7" x14ac:dyDescent="0.25">
      <c r="A37" s="4"/>
      <c r="B37" s="4"/>
      <c r="C37" s="3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4EC7-4B82-465C-AB28-EA7D3D1304AE}">
  <dimension ref="A1:BX24"/>
  <sheetViews>
    <sheetView zoomScale="130" zoomScaleNormal="130" workbookViewId="0"/>
  </sheetViews>
  <sheetFormatPr defaultRowHeight="15" x14ac:dyDescent="0.25"/>
  <cols>
    <col min="1" max="1" width="4.85546875" style="473" customWidth="1"/>
    <col min="2" max="2" width="33.42578125" style="473" customWidth="1"/>
    <col min="3" max="3" width="8.5703125" style="473" customWidth="1"/>
    <col min="4" max="4" width="9.42578125" style="473" customWidth="1"/>
    <col min="5" max="5" width="8.140625" style="473" customWidth="1"/>
    <col min="6" max="6" width="13" style="414" customWidth="1"/>
    <col min="7" max="7" width="12.85546875" style="414" customWidth="1"/>
    <col min="8" max="76" width="9.140625" style="414"/>
    <col min="77" max="253" width="9.140625" style="473"/>
    <col min="254" max="254" width="5.28515625" style="473" customWidth="1"/>
    <col min="255" max="255" width="8" style="473" customWidth="1"/>
    <col min="256" max="256" width="5.85546875" style="473" customWidth="1"/>
    <col min="257" max="257" width="9.42578125" style="473" customWidth="1"/>
    <col min="258" max="258" width="11.28515625" style="473" customWidth="1"/>
    <col min="259" max="259" width="11" style="473" customWidth="1"/>
    <col min="260" max="260" width="13.140625" style="473" customWidth="1"/>
    <col min="261" max="261" width="11.7109375" style="473" customWidth="1"/>
    <col min="262" max="262" width="11.140625" style="473" customWidth="1"/>
    <col min="263" max="263" width="11.7109375" style="473" customWidth="1"/>
    <col min="264" max="509" width="9.140625" style="473"/>
    <col min="510" max="510" width="5.28515625" style="473" customWidth="1"/>
    <col min="511" max="511" width="8" style="473" customWidth="1"/>
    <col min="512" max="512" width="5.85546875" style="473" customWidth="1"/>
    <col min="513" max="513" width="9.42578125" style="473" customWidth="1"/>
    <col min="514" max="514" width="11.28515625" style="473" customWidth="1"/>
    <col min="515" max="515" width="11" style="473" customWidth="1"/>
    <col min="516" max="516" width="13.140625" style="473" customWidth="1"/>
    <col min="517" max="517" width="11.7109375" style="473" customWidth="1"/>
    <col min="518" max="518" width="11.140625" style="473" customWidth="1"/>
    <col min="519" max="519" width="11.7109375" style="473" customWidth="1"/>
    <col min="520" max="765" width="9.140625" style="473"/>
    <col min="766" max="766" width="5.28515625" style="473" customWidth="1"/>
    <col min="767" max="767" width="8" style="473" customWidth="1"/>
    <col min="768" max="768" width="5.85546875" style="473" customWidth="1"/>
    <col min="769" max="769" width="9.42578125" style="473" customWidth="1"/>
    <col min="770" max="770" width="11.28515625" style="473" customWidth="1"/>
    <col min="771" max="771" width="11" style="473" customWidth="1"/>
    <col min="772" max="772" width="13.140625" style="473" customWidth="1"/>
    <col min="773" max="773" width="11.7109375" style="473" customWidth="1"/>
    <col min="774" max="774" width="11.140625" style="473" customWidth="1"/>
    <col min="775" max="775" width="11.7109375" style="473" customWidth="1"/>
    <col min="776" max="1021" width="9.140625" style="473"/>
    <col min="1022" max="1022" width="5.28515625" style="473" customWidth="1"/>
    <col min="1023" max="1023" width="8" style="473" customWidth="1"/>
    <col min="1024" max="1024" width="5.85546875" style="473" customWidth="1"/>
    <col min="1025" max="1025" width="9.42578125" style="473" customWidth="1"/>
    <col min="1026" max="1026" width="11.28515625" style="473" customWidth="1"/>
    <col min="1027" max="1027" width="11" style="473" customWidth="1"/>
    <col min="1028" max="1028" width="13.140625" style="473" customWidth="1"/>
    <col min="1029" max="1029" width="11.7109375" style="473" customWidth="1"/>
    <col min="1030" max="1030" width="11.140625" style="473" customWidth="1"/>
    <col min="1031" max="1031" width="11.7109375" style="473" customWidth="1"/>
    <col min="1032" max="1277" width="9.140625" style="473"/>
    <col min="1278" max="1278" width="5.28515625" style="473" customWidth="1"/>
    <col min="1279" max="1279" width="8" style="473" customWidth="1"/>
    <col min="1280" max="1280" width="5.85546875" style="473" customWidth="1"/>
    <col min="1281" max="1281" width="9.42578125" style="473" customWidth="1"/>
    <col min="1282" max="1282" width="11.28515625" style="473" customWidth="1"/>
    <col min="1283" max="1283" width="11" style="473" customWidth="1"/>
    <col min="1284" max="1284" width="13.140625" style="473" customWidth="1"/>
    <col min="1285" max="1285" width="11.7109375" style="473" customWidth="1"/>
    <col min="1286" max="1286" width="11.140625" style="473" customWidth="1"/>
    <col min="1287" max="1287" width="11.7109375" style="473" customWidth="1"/>
    <col min="1288" max="1533" width="9.140625" style="473"/>
    <col min="1534" max="1534" width="5.28515625" style="473" customWidth="1"/>
    <col min="1535" max="1535" width="8" style="473" customWidth="1"/>
    <col min="1536" max="1536" width="5.85546875" style="473" customWidth="1"/>
    <col min="1537" max="1537" width="9.42578125" style="473" customWidth="1"/>
    <col min="1538" max="1538" width="11.28515625" style="473" customWidth="1"/>
    <col min="1539" max="1539" width="11" style="473" customWidth="1"/>
    <col min="1540" max="1540" width="13.140625" style="473" customWidth="1"/>
    <col min="1541" max="1541" width="11.7109375" style="473" customWidth="1"/>
    <col min="1542" max="1542" width="11.140625" style="473" customWidth="1"/>
    <col min="1543" max="1543" width="11.7109375" style="473" customWidth="1"/>
    <col min="1544" max="1789" width="9.140625" style="473"/>
    <col min="1790" max="1790" width="5.28515625" style="473" customWidth="1"/>
    <col min="1791" max="1791" width="8" style="473" customWidth="1"/>
    <col min="1792" max="1792" width="5.85546875" style="473" customWidth="1"/>
    <col min="1793" max="1793" width="9.42578125" style="473" customWidth="1"/>
    <col min="1794" max="1794" width="11.28515625" style="473" customWidth="1"/>
    <col min="1795" max="1795" width="11" style="473" customWidth="1"/>
    <col min="1796" max="1796" width="13.140625" style="473" customWidth="1"/>
    <col min="1797" max="1797" width="11.7109375" style="473" customWidth="1"/>
    <col min="1798" max="1798" width="11.140625" style="473" customWidth="1"/>
    <col min="1799" max="1799" width="11.7109375" style="473" customWidth="1"/>
    <col min="1800" max="2045" width="9.140625" style="473"/>
    <col min="2046" max="2046" width="5.28515625" style="473" customWidth="1"/>
    <col min="2047" max="2047" width="8" style="473" customWidth="1"/>
    <col min="2048" max="2048" width="5.85546875" style="473" customWidth="1"/>
    <col min="2049" max="2049" width="9.42578125" style="473" customWidth="1"/>
    <col min="2050" max="2050" width="11.28515625" style="473" customWidth="1"/>
    <col min="2051" max="2051" width="11" style="473" customWidth="1"/>
    <col min="2052" max="2052" width="13.140625" style="473" customWidth="1"/>
    <col min="2053" max="2053" width="11.7109375" style="473" customWidth="1"/>
    <col min="2054" max="2054" width="11.140625" style="473" customWidth="1"/>
    <col min="2055" max="2055" width="11.7109375" style="473" customWidth="1"/>
    <col min="2056" max="2301" width="9.140625" style="473"/>
    <col min="2302" max="2302" width="5.28515625" style="473" customWidth="1"/>
    <col min="2303" max="2303" width="8" style="473" customWidth="1"/>
    <col min="2304" max="2304" width="5.85546875" style="473" customWidth="1"/>
    <col min="2305" max="2305" width="9.42578125" style="473" customWidth="1"/>
    <col min="2306" max="2306" width="11.28515625" style="473" customWidth="1"/>
    <col min="2307" max="2307" width="11" style="473" customWidth="1"/>
    <col min="2308" max="2308" width="13.140625" style="473" customWidth="1"/>
    <col min="2309" max="2309" width="11.7109375" style="473" customWidth="1"/>
    <col min="2310" max="2310" width="11.140625" style="473" customWidth="1"/>
    <col min="2311" max="2311" width="11.7109375" style="473" customWidth="1"/>
    <col min="2312" max="2557" width="9.140625" style="473"/>
    <col min="2558" max="2558" width="5.28515625" style="473" customWidth="1"/>
    <col min="2559" max="2559" width="8" style="473" customWidth="1"/>
    <col min="2560" max="2560" width="5.85546875" style="473" customWidth="1"/>
    <col min="2561" max="2561" width="9.42578125" style="473" customWidth="1"/>
    <col min="2562" max="2562" width="11.28515625" style="473" customWidth="1"/>
    <col min="2563" max="2563" width="11" style="473" customWidth="1"/>
    <col min="2564" max="2564" width="13.140625" style="473" customWidth="1"/>
    <col min="2565" max="2565" width="11.7109375" style="473" customWidth="1"/>
    <col min="2566" max="2566" width="11.140625" style="473" customWidth="1"/>
    <col min="2567" max="2567" width="11.7109375" style="473" customWidth="1"/>
    <col min="2568" max="2813" width="9.140625" style="473"/>
    <col min="2814" max="2814" width="5.28515625" style="473" customWidth="1"/>
    <col min="2815" max="2815" width="8" style="473" customWidth="1"/>
    <col min="2816" max="2816" width="5.85546875" style="473" customWidth="1"/>
    <col min="2817" max="2817" width="9.42578125" style="473" customWidth="1"/>
    <col min="2818" max="2818" width="11.28515625" style="473" customWidth="1"/>
    <col min="2819" max="2819" width="11" style="473" customWidth="1"/>
    <col min="2820" max="2820" width="13.140625" style="473" customWidth="1"/>
    <col min="2821" max="2821" width="11.7109375" style="473" customWidth="1"/>
    <col min="2822" max="2822" width="11.140625" style="473" customWidth="1"/>
    <col min="2823" max="2823" width="11.7109375" style="473" customWidth="1"/>
    <col min="2824" max="3069" width="9.140625" style="473"/>
    <col min="3070" max="3070" width="5.28515625" style="473" customWidth="1"/>
    <col min="3071" max="3071" width="8" style="473" customWidth="1"/>
    <col min="3072" max="3072" width="5.85546875" style="473" customWidth="1"/>
    <col min="3073" max="3073" width="9.42578125" style="473" customWidth="1"/>
    <col min="3074" max="3074" width="11.28515625" style="473" customWidth="1"/>
    <col min="3075" max="3075" width="11" style="473" customWidth="1"/>
    <col min="3076" max="3076" width="13.140625" style="473" customWidth="1"/>
    <col min="3077" max="3077" width="11.7109375" style="473" customWidth="1"/>
    <col min="3078" max="3078" width="11.140625" style="473" customWidth="1"/>
    <col min="3079" max="3079" width="11.7109375" style="473" customWidth="1"/>
    <col min="3080" max="3325" width="9.140625" style="473"/>
    <col min="3326" max="3326" width="5.28515625" style="473" customWidth="1"/>
    <col min="3327" max="3327" width="8" style="473" customWidth="1"/>
    <col min="3328" max="3328" width="5.85546875" style="473" customWidth="1"/>
    <col min="3329" max="3329" width="9.42578125" style="473" customWidth="1"/>
    <col min="3330" max="3330" width="11.28515625" style="473" customWidth="1"/>
    <col min="3331" max="3331" width="11" style="473" customWidth="1"/>
    <col min="3332" max="3332" width="13.140625" style="473" customWidth="1"/>
    <col min="3333" max="3333" width="11.7109375" style="473" customWidth="1"/>
    <col min="3334" max="3334" width="11.140625" style="473" customWidth="1"/>
    <col min="3335" max="3335" width="11.7109375" style="473" customWidth="1"/>
    <col min="3336" max="3581" width="9.140625" style="473"/>
    <col min="3582" max="3582" width="5.28515625" style="473" customWidth="1"/>
    <col min="3583" max="3583" width="8" style="473" customWidth="1"/>
    <col min="3584" max="3584" width="5.85546875" style="473" customWidth="1"/>
    <col min="3585" max="3585" width="9.42578125" style="473" customWidth="1"/>
    <col min="3586" max="3586" width="11.28515625" style="473" customWidth="1"/>
    <col min="3587" max="3587" width="11" style="473" customWidth="1"/>
    <col min="3588" max="3588" width="13.140625" style="473" customWidth="1"/>
    <col min="3589" max="3589" width="11.7109375" style="473" customWidth="1"/>
    <col min="3590" max="3590" width="11.140625" style="473" customWidth="1"/>
    <col min="3591" max="3591" width="11.7109375" style="473" customWidth="1"/>
    <col min="3592" max="3837" width="9.140625" style="473"/>
    <col min="3838" max="3838" width="5.28515625" style="473" customWidth="1"/>
    <col min="3839" max="3839" width="8" style="473" customWidth="1"/>
    <col min="3840" max="3840" width="5.85546875" style="473" customWidth="1"/>
    <col min="3841" max="3841" width="9.42578125" style="473" customWidth="1"/>
    <col min="3842" max="3842" width="11.28515625" style="473" customWidth="1"/>
    <col min="3843" max="3843" width="11" style="473" customWidth="1"/>
    <col min="3844" max="3844" width="13.140625" style="473" customWidth="1"/>
    <col min="3845" max="3845" width="11.7109375" style="473" customWidth="1"/>
    <col min="3846" max="3846" width="11.140625" style="473" customWidth="1"/>
    <col min="3847" max="3847" width="11.7109375" style="473" customWidth="1"/>
    <col min="3848" max="4093" width="9.140625" style="473"/>
    <col min="4094" max="4094" width="5.28515625" style="473" customWidth="1"/>
    <col min="4095" max="4095" width="8" style="473" customWidth="1"/>
    <col min="4096" max="4096" width="5.85546875" style="473" customWidth="1"/>
    <col min="4097" max="4097" width="9.42578125" style="473" customWidth="1"/>
    <col min="4098" max="4098" width="11.28515625" style="473" customWidth="1"/>
    <col min="4099" max="4099" width="11" style="473" customWidth="1"/>
    <col min="4100" max="4100" width="13.140625" style="473" customWidth="1"/>
    <col min="4101" max="4101" width="11.7109375" style="473" customWidth="1"/>
    <col min="4102" max="4102" width="11.140625" style="473" customWidth="1"/>
    <col min="4103" max="4103" width="11.7109375" style="473" customWidth="1"/>
    <col min="4104" max="4349" width="9.140625" style="473"/>
    <col min="4350" max="4350" width="5.28515625" style="473" customWidth="1"/>
    <col min="4351" max="4351" width="8" style="473" customWidth="1"/>
    <col min="4352" max="4352" width="5.85546875" style="473" customWidth="1"/>
    <col min="4353" max="4353" width="9.42578125" style="473" customWidth="1"/>
    <col min="4354" max="4354" width="11.28515625" style="473" customWidth="1"/>
    <col min="4355" max="4355" width="11" style="473" customWidth="1"/>
    <col min="4356" max="4356" width="13.140625" style="473" customWidth="1"/>
    <col min="4357" max="4357" width="11.7109375" style="473" customWidth="1"/>
    <col min="4358" max="4358" width="11.140625" style="473" customWidth="1"/>
    <col min="4359" max="4359" width="11.7109375" style="473" customWidth="1"/>
    <col min="4360" max="4605" width="9.140625" style="473"/>
    <col min="4606" max="4606" width="5.28515625" style="473" customWidth="1"/>
    <col min="4607" max="4607" width="8" style="473" customWidth="1"/>
    <col min="4608" max="4608" width="5.85546875" style="473" customWidth="1"/>
    <col min="4609" max="4609" width="9.42578125" style="473" customWidth="1"/>
    <col min="4610" max="4610" width="11.28515625" style="473" customWidth="1"/>
    <col min="4611" max="4611" width="11" style="473" customWidth="1"/>
    <col min="4612" max="4612" width="13.140625" style="473" customWidth="1"/>
    <col min="4613" max="4613" width="11.7109375" style="473" customWidth="1"/>
    <col min="4614" max="4614" width="11.140625" style="473" customWidth="1"/>
    <col min="4615" max="4615" width="11.7109375" style="473" customWidth="1"/>
    <col min="4616" max="4861" width="9.140625" style="473"/>
    <col min="4862" max="4862" width="5.28515625" style="473" customWidth="1"/>
    <col min="4863" max="4863" width="8" style="473" customWidth="1"/>
    <col min="4864" max="4864" width="5.85546875" style="473" customWidth="1"/>
    <col min="4865" max="4865" width="9.42578125" style="473" customWidth="1"/>
    <col min="4866" max="4866" width="11.28515625" style="473" customWidth="1"/>
    <col min="4867" max="4867" width="11" style="473" customWidth="1"/>
    <col min="4868" max="4868" width="13.140625" style="473" customWidth="1"/>
    <col min="4869" max="4869" width="11.7109375" style="473" customWidth="1"/>
    <col min="4870" max="4870" width="11.140625" style="473" customWidth="1"/>
    <col min="4871" max="4871" width="11.7109375" style="473" customWidth="1"/>
    <col min="4872" max="5117" width="9.140625" style="473"/>
    <col min="5118" max="5118" width="5.28515625" style="473" customWidth="1"/>
    <col min="5119" max="5119" width="8" style="473" customWidth="1"/>
    <col min="5120" max="5120" width="5.85546875" style="473" customWidth="1"/>
    <col min="5121" max="5121" width="9.42578125" style="473" customWidth="1"/>
    <col min="5122" max="5122" width="11.28515625" style="473" customWidth="1"/>
    <col min="5123" max="5123" width="11" style="473" customWidth="1"/>
    <col min="5124" max="5124" width="13.140625" style="473" customWidth="1"/>
    <col min="5125" max="5125" width="11.7109375" style="473" customWidth="1"/>
    <col min="5126" max="5126" width="11.140625" style="473" customWidth="1"/>
    <col min="5127" max="5127" width="11.7109375" style="473" customWidth="1"/>
    <col min="5128" max="5373" width="9.140625" style="473"/>
    <col min="5374" max="5374" width="5.28515625" style="473" customWidth="1"/>
    <col min="5375" max="5375" width="8" style="473" customWidth="1"/>
    <col min="5376" max="5376" width="5.85546875" style="473" customWidth="1"/>
    <col min="5377" max="5377" width="9.42578125" style="473" customWidth="1"/>
    <col min="5378" max="5378" width="11.28515625" style="473" customWidth="1"/>
    <col min="5379" max="5379" width="11" style="473" customWidth="1"/>
    <col min="5380" max="5380" width="13.140625" style="473" customWidth="1"/>
    <col min="5381" max="5381" width="11.7109375" style="473" customWidth="1"/>
    <col min="5382" max="5382" width="11.140625" style="473" customWidth="1"/>
    <col min="5383" max="5383" width="11.7109375" style="473" customWidth="1"/>
    <col min="5384" max="5629" width="9.140625" style="473"/>
    <col min="5630" max="5630" width="5.28515625" style="473" customWidth="1"/>
    <col min="5631" max="5631" width="8" style="473" customWidth="1"/>
    <col min="5632" max="5632" width="5.85546875" style="473" customWidth="1"/>
    <col min="5633" max="5633" width="9.42578125" style="473" customWidth="1"/>
    <col min="5634" max="5634" width="11.28515625" style="473" customWidth="1"/>
    <col min="5635" max="5635" width="11" style="473" customWidth="1"/>
    <col min="5636" max="5636" width="13.140625" style="473" customWidth="1"/>
    <col min="5637" max="5637" width="11.7109375" style="473" customWidth="1"/>
    <col min="5638" max="5638" width="11.140625" style="473" customWidth="1"/>
    <col min="5639" max="5639" width="11.7109375" style="473" customWidth="1"/>
    <col min="5640" max="5885" width="9.140625" style="473"/>
    <col min="5886" max="5886" width="5.28515625" style="473" customWidth="1"/>
    <col min="5887" max="5887" width="8" style="473" customWidth="1"/>
    <col min="5888" max="5888" width="5.85546875" style="473" customWidth="1"/>
    <col min="5889" max="5889" width="9.42578125" style="473" customWidth="1"/>
    <col min="5890" max="5890" width="11.28515625" style="473" customWidth="1"/>
    <col min="5891" max="5891" width="11" style="473" customWidth="1"/>
    <col min="5892" max="5892" width="13.140625" style="473" customWidth="1"/>
    <col min="5893" max="5893" width="11.7109375" style="473" customWidth="1"/>
    <col min="5894" max="5894" width="11.140625" style="473" customWidth="1"/>
    <col min="5895" max="5895" width="11.7109375" style="473" customWidth="1"/>
    <col min="5896" max="6141" width="9.140625" style="473"/>
    <col min="6142" max="6142" width="5.28515625" style="473" customWidth="1"/>
    <col min="6143" max="6143" width="8" style="473" customWidth="1"/>
    <col min="6144" max="6144" width="5.85546875" style="473" customWidth="1"/>
    <col min="6145" max="6145" width="9.42578125" style="473" customWidth="1"/>
    <col min="6146" max="6146" width="11.28515625" style="473" customWidth="1"/>
    <col min="6147" max="6147" width="11" style="473" customWidth="1"/>
    <col min="6148" max="6148" width="13.140625" style="473" customWidth="1"/>
    <col min="6149" max="6149" width="11.7109375" style="473" customWidth="1"/>
    <col min="6150" max="6150" width="11.140625" style="473" customWidth="1"/>
    <col min="6151" max="6151" width="11.7109375" style="473" customWidth="1"/>
    <col min="6152" max="6397" width="9.140625" style="473"/>
    <col min="6398" max="6398" width="5.28515625" style="473" customWidth="1"/>
    <col min="6399" max="6399" width="8" style="473" customWidth="1"/>
    <col min="6400" max="6400" width="5.85546875" style="473" customWidth="1"/>
    <col min="6401" max="6401" width="9.42578125" style="473" customWidth="1"/>
    <col min="6402" max="6402" width="11.28515625" style="473" customWidth="1"/>
    <col min="6403" max="6403" width="11" style="473" customWidth="1"/>
    <col min="6404" max="6404" width="13.140625" style="473" customWidth="1"/>
    <col min="6405" max="6405" width="11.7109375" style="473" customWidth="1"/>
    <col min="6406" max="6406" width="11.140625" style="473" customWidth="1"/>
    <col min="6407" max="6407" width="11.7109375" style="473" customWidth="1"/>
    <col min="6408" max="6653" width="9.140625" style="473"/>
    <col min="6654" max="6654" width="5.28515625" style="473" customWidth="1"/>
    <col min="6655" max="6655" width="8" style="473" customWidth="1"/>
    <col min="6656" max="6656" width="5.85546875" style="473" customWidth="1"/>
    <col min="6657" max="6657" width="9.42578125" style="473" customWidth="1"/>
    <col min="6658" max="6658" width="11.28515625" style="473" customWidth="1"/>
    <col min="6659" max="6659" width="11" style="473" customWidth="1"/>
    <col min="6660" max="6660" width="13.140625" style="473" customWidth="1"/>
    <col min="6661" max="6661" width="11.7109375" style="473" customWidth="1"/>
    <col min="6662" max="6662" width="11.140625" style="473" customWidth="1"/>
    <col min="6663" max="6663" width="11.7109375" style="473" customWidth="1"/>
    <col min="6664" max="6909" width="9.140625" style="473"/>
    <col min="6910" max="6910" width="5.28515625" style="473" customWidth="1"/>
    <col min="6911" max="6911" width="8" style="473" customWidth="1"/>
    <col min="6912" max="6912" width="5.85546875" style="473" customWidth="1"/>
    <col min="6913" max="6913" width="9.42578125" style="473" customWidth="1"/>
    <col min="6914" max="6914" width="11.28515625" style="473" customWidth="1"/>
    <col min="6915" max="6915" width="11" style="473" customWidth="1"/>
    <col min="6916" max="6916" width="13.140625" style="473" customWidth="1"/>
    <col min="6917" max="6917" width="11.7109375" style="473" customWidth="1"/>
    <col min="6918" max="6918" width="11.140625" style="473" customWidth="1"/>
    <col min="6919" max="6919" width="11.7109375" style="473" customWidth="1"/>
    <col min="6920" max="7165" width="9.140625" style="473"/>
    <col min="7166" max="7166" width="5.28515625" style="473" customWidth="1"/>
    <col min="7167" max="7167" width="8" style="473" customWidth="1"/>
    <col min="7168" max="7168" width="5.85546875" style="473" customWidth="1"/>
    <col min="7169" max="7169" width="9.42578125" style="473" customWidth="1"/>
    <col min="7170" max="7170" width="11.28515625" style="473" customWidth="1"/>
    <col min="7171" max="7171" width="11" style="473" customWidth="1"/>
    <col min="7172" max="7172" width="13.140625" style="473" customWidth="1"/>
    <col min="7173" max="7173" width="11.7109375" style="473" customWidth="1"/>
    <col min="7174" max="7174" width="11.140625" style="473" customWidth="1"/>
    <col min="7175" max="7175" width="11.7109375" style="473" customWidth="1"/>
    <col min="7176" max="7421" width="9.140625" style="473"/>
    <col min="7422" max="7422" width="5.28515625" style="473" customWidth="1"/>
    <col min="7423" max="7423" width="8" style="473" customWidth="1"/>
    <col min="7424" max="7424" width="5.85546875" style="473" customWidth="1"/>
    <col min="7425" max="7425" width="9.42578125" style="473" customWidth="1"/>
    <col min="7426" max="7426" width="11.28515625" style="473" customWidth="1"/>
    <col min="7427" max="7427" width="11" style="473" customWidth="1"/>
    <col min="7428" max="7428" width="13.140625" style="473" customWidth="1"/>
    <col min="7429" max="7429" width="11.7109375" style="473" customWidth="1"/>
    <col min="7430" max="7430" width="11.140625" style="473" customWidth="1"/>
    <col min="7431" max="7431" width="11.7109375" style="473" customWidth="1"/>
    <col min="7432" max="7677" width="9.140625" style="473"/>
    <col min="7678" max="7678" width="5.28515625" style="473" customWidth="1"/>
    <col min="7679" max="7679" width="8" style="473" customWidth="1"/>
    <col min="7680" max="7680" width="5.85546875" style="473" customWidth="1"/>
    <col min="7681" max="7681" width="9.42578125" style="473" customWidth="1"/>
    <col min="7682" max="7682" width="11.28515625" style="473" customWidth="1"/>
    <col min="7683" max="7683" width="11" style="473" customWidth="1"/>
    <col min="7684" max="7684" width="13.140625" style="473" customWidth="1"/>
    <col min="7685" max="7685" width="11.7109375" style="473" customWidth="1"/>
    <col min="7686" max="7686" width="11.140625" style="473" customWidth="1"/>
    <col min="7687" max="7687" width="11.7109375" style="473" customWidth="1"/>
    <col min="7688" max="7933" width="9.140625" style="473"/>
    <col min="7934" max="7934" width="5.28515625" style="473" customWidth="1"/>
    <col min="7935" max="7935" width="8" style="473" customWidth="1"/>
    <col min="7936" max="7936" width="5.85546875" style="473" customWidth="1"/>
    <col min="7937" max="7937" width="9.42578125" style="473" customWidth="1"/>
    <col min="7938" max="7938" width="11.28515625" style="473" customWidth="1"/>
    <col min="7939" max="7939" width="11" style="473" customWidth="1"/>
    <col min="7940" max="7940" width="13.140625" style="473" customWidth="1"/>
    <col min="7941" max="7941" width="11.7109375" style="473" customWidth="1"/>
    <col min="7942" max="7942" width="11.140625" style="473" customWidth="1"/>
    <col min="7943" max="7943" width="11.7109375" style="473" customWidth="1"/>
    <col min="7944" max="8189" width="9.140625" style="473"/>
    <col min="8190" max="8190" width="5.28515625" style="473" customWidth="1"/>
    <col min="8191" max="8191" width="8" style="473" customWidth="1"/>
    <col min="8192" max="8192" width="5.85546875" style="473" customWidth="1"/>
    <col min="8193" max="8193" width="9.42578125" style="473" customWidth="1"/>
    <col min="8194" max="8194" width="11.28515625" style="473" customWidth="1"/>
    <col min="8195" max="8195" width="11" style="473" customWidth="1"/>
    <col min="8196" max="8196" width="13.140625" style="473" customWidth="1"/>
    <col min="8197" max="8197" width="11.7109375" style="473" customWidth="1"/>
    <col min="8198" max="8198" width="11.140625" style="473" customWidth="1"/>
    <col min="8199" max="8199" width="11.7109375" style="473" customWidth="1"/>
    <col min="8200" max="8445" width="9.140625" style="473"/>
    <col min="8446" max="8446" width="5.28515625" style="473" customWidth="1"/>
    <col min="8447" max="8447" width="8" style="473" customWidth="1"/>
    <col min="8448" max="8448" width="5.85546875" style="473" customWidth="1"/>
    <col min="8449" max="8449" width="9.42578125" style="473" customWidth="1"/>
    <col min="8450" max="8450" width="11.28515625" style="473" customWidth="1"/>
    <col min="8451" max="8451" width="11" style="473" customWidth="1"/>
    <col min="8452" max="8452" width="13.140625" style="473" customWidth="1"/>
    <col min="8453" max="8453" width="11.7109375" style="473" customWidth="1"/>
    <col min="8454" max="8454" width="11.140625" style="473" customWidth="1"/>
    <col min="8455" max="8455" width="11.7109375" style="473" customWidth="1"/>
    <col min="8456" max="8701" width="9.140625" style="473"/>
    <col min="8702" max="8702" width="5.28515625" style="473" customWidth="1"/>
    <col min="8703" max="8703" width="8" style="473" customWidth="1"/>
    <col min="8704" max="8704" width="5.85546875" style="473" customWidth="1"/>
    <col min="8705" max="8705" width="9.42578125" style="473" customWidth="1"/>
    <col min="8706" max="8706" width="11.28515625" style="473" customWidth="1"/>
    <col min="8707" max="8707" width="11" style="473" customWidth="1"/>
    <col min="8708" max="8708" width="13.140625" style="473" customWidth="1"/>
    <col min="8709" max="8709" width="11.7109375" style="473" customWidth="1"/>
    <col min="8710" max="8710" width="11.140625" style="473" customWidth="1"/>
    <col min="8711" max="8711" width="11.7109375" style="473" customWidth="1"/>
    <col min="8712" max="8957" width="9.140625" style="473"/>
    <col min="8958" max="8958" width="5.28515625" style="473" customWidth="1"/>
    <col min="8959" max="8959" width="8" style="473" customWidth="1"/>
    <col min="8960" max="8960" width="5.85546875" style="473" customWidth="1"/>
    <col min="8961" max="8961" width="9.42578125" style="473" customWidth="1"/>
    <col min="8962" max="8962" width="11.28515625" style="473" customWidth="1"/>
    <col min="8963" max="8963" width="11" style="473" customWidth="1"/>
    <col min="8964" max="8964" width="13.140625" style="473" customWidth="1"/>
    <col min="8965" max="8965" width="11.7109375" style="473" customWidth="1"/>
    <col min="8966" max="8966" width="11.140625" style="473" customWidth="1"/>
    <col min="8967" max="8967" width="11.7109375" style="473" customWidth="1"/>
    <col min="8968" max="9213" width="9.140625" style="473"/>
    <col min="9214" max="9214" width="5.28515625" style="473" customWidth="1"/>
    <col min="9215" max="9215" width="8" style="473" customWidth="1"/>
    <col min="9216" max="9216" width="5.85546875" style="473" customWidth="1"/>
    <col min="9217" max="9217" width="9.42578125" style="473" customWidth="1"/>
    <col min="9218" max="9218" width="11.28515625" style="473" customWidth="1"/>
    <col min="9219" max="9219" width="11" style="473" customWidth="1"/>
    <col min="9220" max="9220" width="13.140625" style="473" customWidth="1"/>
    <col min="9221" max="9221" width="11.7109375" style="473" customWidth="1"/>
    <col min="9222" max="9222" width="11.140625" style="473" customWidth="1"/>
    <col min="9223" max="9223" width="11.7109375" style="473" customWidth="1"/>
    <col min="9224" max="9469" width="9.140625" style="473"/>
    <col min="9470" max="9470" width="5.28515625" style="473" customWidth="1"/>
    <col min="9471" max="9471" width="8" style="473" customWidth="1"/>
    <col min="9472" max="9472" width="5.85546875" style="473" customWidth="1"/>
    <col min="9473" max="9473" width="9.42578125" style="473" customWidth="1"/>
    <col min="9474" max="9474" width="11.28515625" style="473" customWidth="1"/>
    <col min="9475" max="9475" width="11" style="473" customWidth="1"/>
    <col min="9476" max="9476" width="13.140625" style="473" customWidth="1"/>
    <col min="9477" max="9477" width="11.7109375" style="473" customWidth="1"/>
    <col min="9478" max="9478" width="11.140625" style="473" customWidth="1"/>
    <col min="9479" max="9479" width="11.7109375" style="473" customWidth="1"/>
    <col min="9480" max="9725" width="9.140625" style="473"/>
    <col min="9726" max="9726" width="5.28515625" style="473" customWidth="1"/>
    <col min="9727" max="9727" width="8" style="473" customWidth="1"/>
    <col min="9728" max="9728" width="5.85546875" style="473" customWidth="1"/>
    <col min="9729" max="9729" width="9.42578125" style="473" customWidth="1"/>
    <col min="9730" max="9730" width="11.28515625" style="473" customWidth="1"/>
    <col min="9731" max="9731" width="11" style="473" customWidth="1"/>
    <col min="9732" max="9732" width="13.140625" style="473" customWidth="1"/>
    <col min="9733" max="9733" width="11.7109375" style="473" customWidth="1"/>
    <col min="9734" max="9734" width="11.140625" style="473" customWidth="1"/>
    <col min="9735" max="9735" width="11.7109375" style="473" customWidth="1"/>
    <col min="9736" max="9981" width="9.140625" style="473"/>
    <col min="9982" max="9982" width="5.28515625" style="473" customWidth="1"/>
    <col min="9983" max="9983" width="8" style="473" customWidth="1"/>
    <col min="9984" max="9984" width="5.85546875" style="473" customWidth="1"/>
    <col min="9985" max="9985" width="9.42578125" style="473" customWidth="1"/>
    <col min="9986" max="9986" width="11.28515625" style="473" customWidth="1"/>
    <col min="9987" max="9987" width="11" style="473" customWidth="1"/>
    <col min="9988" max="9988" width="13.140625" style="473" customWidth="1"/>
    <col min="9989" max="9989" width="11.7109375" style="473" customWidth="1"/>
    <col min="9990" max="9990" width="11.140625" style="473" customWidth="1"/>
    <col min="9991" max="9991" width="11.7109375" style="473" customWidth="1"/>
    <col min="9992" max="10237" width="9.140625" style="473"/>
    <col min="10238" max="10238" width="5.28515625" style="473" customWidth="1"/>
    <col min="10239" max="10239" width="8" style="473" customWidth="1"/>
    <col min="10240" max="10240" width="5.85546875" style="473" customWidth="1"/>
    <col min="10241" max="10241" width="9.42578125" style="473" customWidth="1"/>
    <col min="10242" max="10242" width="11.28515625" style="473" customWidth="1"/>
    <col min="10243" max="10243" width="11" style="473" customWidth="1"/>
    <col min="10244" max="10244" width="13.140625" style="473" customWidth="1"/>
    <col min="10245" max="10245" width="11.7109375" style="473" customWidth="1"/>
    <col min="10246" max="10246" width="11.140625" style="473" customWidth="1"/>
    <col min="10247" max="10247" width="11.7109375" style="473" customWidth="1"/>
    <col min="10248" max="10493" width="9.140625" style="473"/>
    <col min="10494" max="10494" width="5.28515625" style="473" customWidth="1"/>
    <col min="10495" max="10495" width="8" style="473" customWidth="1"/>
    <col min="10496" max="10496" width="5.85546875" style="473" customWidth="1"/>
    <col min="10497" max="10497" width="9.42578125" style="473" customWidth="1"/>
    <col min="10498" max="10498" width="11.28515625" style="473" customWidth="1"/>
    <col min="10499" max="10499" width="11" style="473" customWidth="1"/>
    <col min="10500" max="10500" width="13.140625" style="473" customWidth="1"/>
    <col min="10501" max="10501" width="11.7109375" style="473" customWidth="1"/>
    <col min="10502" max="10502" width="11.140625" style="473" customWidth="1"/>
    <col min="10503" max="10503" width="11.7109375" style="473" customWidth="1"/>
    <col min="10504" max="10749" width="9.140625" style="473"/>
    <col min="10750" max="10750" width="5.28515625" style="473" customWidth="1"/>
    <col min="10751" max="10751" width="8" style="473" customWidth="1"/>
    <col min="10752" max="10752" width="5.85546875" style="473" customWidth="1"/>
    <col min="10753" max="10753" width="9.42578125" style="473" customWidth="1"/>
    <col min="10754" max="10754" width="11.28515625" style="473" customWidth="1"/>
    <col min="10755" max="10755" width="11" style="473" customWidth="1"/>
    <col min="10756" max="10756" width="13.140625" style="473" customWidth="1"/>
    <col min="10757" max="10757" width="11.7109375" style="473" customWidth="1"/>
    <col min="10758" max="10758" width="11.140625" style="473" customWidth="1"/>
    <col min="10759" max="10759" width="11.7109375" style="473" customWidth="1"/>
    <col min="10760" max="11005" width="9.140625" style="473"/>
    <col min="11006" max="11006" width="5.28515625" style="473" customWidth="1"/>
    <col min="11007" max="11007" width="8" style="473" customWidth="1"/>
    <col min="11008" max="11008" width="5.85546875" style="473" customWidth="1"/>
    <col min="11009" max="11009" width="9.42578125" style="473" customWidth="1"/>
    <col min="11010" max="11010" width="11.28515625" style="473" customWidth="1"/>
    <col min="11011" max="11011" width="11" style="473" customWidth="1"/>
    <col min="11012" max="11012" width="13.140625" style="473" customWidth="1"/>
    <col min="11013" max="11013" width="11.7109375" style="473" customWidth="1"/>
    <col min="11014" max="11014" width="11.140625" style="473" customWidth="1"/>
    <col min="11015" max="11015" width="11.7109375" style="473" customWidth="1"/>
    <col min="11016" max="11261" width="9.140625" style="473"/>
    <col min="11262" max="11262" width="5.28515625" style="473" customWidth="1"/>
    <col min="11263" max="11263" width="8" style="473" customWidth="1"/>
    <col min="11264" max="11264" width="5.85546875" style="473" customWidth="1"/>
    <col min="11265" max="11265" width="9.42578125" style="473" customWidth="1"/>
    <col min="11266" max="11266" width="11.28515625" style="473" customWidth="1"/>
    <col min="11267" max="11267" width="11" style="473" customWidth="1"/>
    <col min="11268" max="11268" width="13.140625" style="473" customWidth="1"/>
    <col min="11269" max="11269" width="11.7109375" style="473" customWidth="1"/>
    <col min="11270" max="11270" width="11.140625" style="473" customWidth="1"/>
    <col min="11271" max="11271" width="11.7109375" style="473" customWidth="1"/>
    <col min="11272" max="11517" width="9.140625" style="473"/>
    <col min="11518" max="11518" width="5.28515625" style="473" customWidth="1"/>
    <col min="11519" max="11519" width="8" style="473" customWidth="1"/>
    <col min="11520" max="11520" width="5.85546875" style="473" customWidth="1"/>
    <col min="11521" max="11521" width="9.42578125" style="473" customWidth="1"/>
    <col min="11522" max="11522" width="11.28515625" style="473" customWidth="1"/>
    <col min="11523" max="11523" width="11" style="473" customWidth="1"/>
    <col min="11524" max="11524" width="13.140625" style="473" customWidth="1"/>
    <col min="11525" max="11525" width="11.7109375" style="473" customWidth="1"/>
    <col min="11526" max="11526" width="11.140625" style="473" customWidth="1"/>
    <col min="11527" max="11527" width="11.7109375" style="473" customWidth="1"/>
    <col min="11528" max="11773" width="9.140625" style="473"/>
    <col min="11774" max="11774" width="5.28515625" style="473" customWidth="1"/>
    <col min="11775" max="11775" width="8" style="473" customWidth="1"/>
    <col min="11776" max="11776" width="5.85546875" style="473" customWidth="1"/>
    <col min="11777" max="11777" width="9.42578125" style="473" customWidth="1"/>
    <col min="11778" max="11778" width="11.28515625" style="473" customWidth="1"/>
    <col min="11779" max="11779" width="11" style="473" customWidth="1"/>
    <col min="11780" max="11780" width="13.140625" style="473" customWidth="1"/>
    <col min="11781" max="11781" width="11.7109375" style="473" customWidth="1"/>
    <col min="11782" max="11782" width="11.140625" style="473" customWidth="1"/>
    <col min="11783" max="11783" width="11.7109375" style="473" customWidth="1"/>
    <col min="11784" max="12029" width="9.140625" style="473"/>
    <col min="12030" max="12030" width="5.28515625" style="473" customWidth="1"/>
    <col min="12031" max="12031" width="8" style="473" customWidth="1"/>
    <col min="12032" max="12032" width="5.85546875" style="473" customWidth="1"/>
    <col min="12033" max="12033" width="9.42578125" style="473" customWidth="1"/>
    <col min="12034" max="12034" width="11.28515625" style="473" customWidth="1"/>
    <col min="12035" max="12035" width="11" style="473" customWidth="1"/>
    <col min="12036" max="12036" width="13.140625" style="473" customWidth="1"/>
    <col min="12037" max="12037" width="11.7109375" style="473" customWidth="1"/>
    <col min="12038" max="12038" width="11.140625" style="473" customWidth="1"/>
    <col min="12039" max="12039" width="11.7109375" style="473" customWidth="1"/>
    <col min="12040" max="12285" width="9.140625" style="473"/>
    <col min="12286" max="12286" width="5.28515625" style="473" customWidth="1"/>
    <col min="12287" max="12287" width="8" style="473" customWidth="1"/>
    <col min="12288" max="12288" width="5.85546875" style="473" customWidth="1"/>
    <col min="12289" max="12289" width="9.42578125" style="473" customWidth="1"/>
    <col min="12290" max="12290" width="11.28515625" style="473" customWidth="1"/>
    <col min="12291" max="12291" width="11" style="473" customWidth="1"/>
    <col min="12292" max="12292" width="13.140625" style="473" customWidth="1"/>
    <col min="12293" max="12293" width="11.7109375" style="473" customWidth="1"/>
    <col min="12294" max="12294" width="11.140625" style="473" customWidth="1"/>
    <col min="12295" max="12295" width="11.7109375" style="473" customWidth="1"/>
    <col min="12296" max="12541" width="9.140625" style="473"/>
    <col min="12542" max="12542" width="5.28515625" style="473" customWidth="1"/>
    <col min="12543" max="12543" width="8" style="473" customWidth="1"/>
    <col min="12544" max="12544" width="5.85546875" style="473" customWidth="1"/>
    <col min="12545" max="12545" width="9.42578125" style="473" customWidth="1"/>
    <col min="12546" max="12546" width="11.28515625" style="473" customWidth="1"/>
    <col min="12547" max="12547" width="11" style="473" customWidth="1"/>
    <col min="12548" max="12548" width="13.140625" style="473" customWidth="1"/>
    <col min="12549" max="12549" width="11.7109375" style="473" customWidth="1"/>
    <col min="12550" max="12550" width="11.140625" style="473" customWidth="1"/>
    <col min="12551" max="12551" width="11.7109375" style="473" customWidth="1"/>
    <col min="12552" max="12797" width="9.140625" style="473"/>
    <col min="12798" max="12798" width="5.28515625" style="473" customWidth="1"/>
    <col min="12799" max="12799" width="8" style="473" customWidth="1"/>
    <col min="12800" max="12800" width="5.85546875" style="473" customWidth="1"/>
    <col min="12801" max="12801" width="9.42578125" style="473" customWidth="1"/>
    <col min="12802" max="12802" width="11.28515625" style="473" customWidth="1"/>
    <col min="12803" max="12803" width="11" style="473" customWidth="1"/>
    <col min="12804" max="12804" width="13.140625" style="473" customWidth="1"/>
    <col min="12805" max="12805" width="11.7109375" style="473" customWidth="1"/>
    <col min="12806" max="12806" width="11.140625" style="473" customWidth="1"/>
    <col min="12807" max="12807" width="11.7109375" style="473" customWidth="1"/>
    <col min="12808" max="13053" width="9.140625" style="473"/>
    <col min="13054" max="13054" width="5.28515625" style="473" customWidth="1"/>
    <col min="13055" max="13055" width="8" style="473" customWidth="1"/>
    <col min="13056" max="13056" width="5.85546875" style="473" customWidth="1"/>
    <col min="13057" max="13057" width="9.42578125" style="473" customWidth="1"/>
    <col min="13058" max="13058" width="11.28515625" style="473" customWidth="1"/>
    <col min="13059" max="13059" width="11" style="473" customWidth="1"/>
    <col min="13060" max="13060" width="13.140625" style="473" customWidth="1"/>
    <col min="13061" max="13061" width="11.7109375" style="473" customWidth="1"/>
    <col min="13062" max="13062" width="11.140625" style="473" customWidth="1"/>
    <col min="13063" max="13063" width="11.7109375" style="473" customWidth="1"/>
    <col min="13064" max="13309" width="9.140625" style="473"/>
    <col min="13310" max="13310" width="5.28515625" style="473" customWidth="1"/>
    <col min="13311" max="13311" width="8" style="473" customWidth="1"/>
    <col min="13312" max="13312" width="5.85546875" style="473" customWidth="1"/>
    <col min="13313" max="13313" width="9.42578125" style="473" customWidth="1"/>
    <col min="13314" max="13314" width="11.28515625" style="473" customWidth="1"/>
    <col min="13315" max="13315" width="11" style="473" customWidth="1"/>
    <col min="13316" max="13316" width="13.140625" style="473" customWidth="1"/>
    <col min="13317" max="13317" width="11.7109375" style="473" customWidth="1"/>
    <col min="13318" max="13318" width="11.140625" style="473" customWidth="1"/>
    <col min="13319" max="13319" width="11.7109375" style="473" customWidth="1"/>
    <col min="13320" max="13565" width="9.140625" style="473"/>
    <col min="13566" max="13566" width="5.28515625" style="473" customWidth="1"/>
    <col min="13567" max="13567" width="8" style="473" customWidth="1"/>
    <col min="13568" max="13568" width="5.85546875" style="473" customWidth="1"/>
    <col min="13569" max="13569" width="9.42578125" style="473" customWidth="1"/>
    <col min="13570" max="13570" width="11.28515625" style="473" customWidth="1"/>
    <col min="13571" max="13571" width="11" style="473" customWidth="1"/>
    <col min="13572" max="13572" width="13.140625" style="473" customWidth="1"/>
    <col min="13573" max="13573" width="11.7109375" style="473" customWidth="1"/>
    <col min="13574" max="13574" width="11.140625" style="473" customWidth="1"/>
    <col min="13575" max="13575" width="11.7109375" style="473" customWidth="1"/>
    <col min="13576" max="13821" width="9.140625" style="473"/>
    <col min="13822" max="13822" width="5.28515625" style="473" customWidth="1"/>
    <col min="13823" max="13823" width="8" style="473" customWidth="1"/>
    <col min="13824" max="13824" width="5.85546875" style="473" customWidth="1"/>
    <col min="13825" max="13825" width="9.42578125" style="473" customWidth="1"/>
    <col min="13826" max="13826" width="11.28515625" style="473" customWidth="1"/>
    <col min="13827" max="13827" width="11" style="473" customWidth="1"/>
    <col min="13828" max="13828" width="13.140625" style="473" customWidth="1"/>
    <col min="13829" max="13829" width="11.7109375" style="473" customWidth="1"/>
    <col min="13830" max="13830" width="11.140625" style="473" customWidth="1"/>
    <col min="13831" max="13831" width="11.7109375" style="473" customWidth="1"/>
    <col min="13832" max="14077" width="9.140625" style="473"/>
    <col min="14078" max="14078" width="5.28515625" style="473" customWidth="1"/>
    <col min="14079" max="14079" width="8" style="473" customWidth="1"/>
    <col min="14080" max="14080" width="5.85546875" style="473" customWidth="1"/>
    <col min="14081" max="14081" width="9.42578125" style="473" customWidth="1"/>
    <col min="14082" max="14082" width="11.28515625" style="473" customWidth="1"/>
    <col min="14083" max="14083" width="11" style="473" customWidth="1"/>
    <col min="14084" max="14084" width="13.140625" style="473" customWidth="1"/>
    <col min="14085" max="14085" width="11.7109375" style="473" customWidth="1"/>
    <col min="14086" max="14086" width="11.140625" style="473" customWidth="1"/>
    <col min="14087" max="14087" width="11.7109375" style="473" customWidth="1"/>
    <col min="14088" max="14333" width="9.140625" style="473"/>
    <col min="14334" max="14334" width="5.28515625" style="473" customWidth="1"/>
    <col min="14335" max="14335" width="8" style="473" customWidth="1"/>
    <col min="14336" max="14336" width="5.85546875" style="473" customWidth="1"/>
    <col min="14337" max="14337" width="9.42578125" style="473" customWidth="1"/>
    <col min="14338" max="14338" width="11.28515625" style="473" customWidth="1"/>
    <col min="14339" max="14339" width="11" style="473" customWidth="1"/>
    <col min="14340" max="14340" width="13.140625" style="473" customWidth="1"/>
    <col min="14341" max="14341" width="11.7109375" style="473" customWidth="1"/>
    <col min="14342" max="14342" width="11.140625" style="473" customWidth="1"/>
    <col min="14343" max="14343" width="11.7109375" style="473" customWidth="1"/>
    <col min="14344" max="14589" width="9.140625" style="473"/>
    <col min="14590" max="14590" width="5.28515625" style="473" customWidth="1"/>
    <col min="14591" max="14591" width="8" style="473" customWidth="1"/>
    <col min="14592" max="14592" width="5.85546875" style="473" customWidth="1"/>
    <col min="14593" max="14593" width="9.42578125" style="473" customWidth="1"/>
    <col min="14594" max="14594" width="11.28515625" style="473" customWidth="1"/>
    <col min="14595" max="14595" width="11" style="473" customWidth="1"/>
    <col min="14596" max="14596" width="13.140625" style="473" customWidth="1"/>
    <col min="14597" max="14597" width="11.7109375" style="473" customWidth="1"/>
    <col min="14598" max="14598" width="11.140625" style="473" customWidth="1"/>
    <col min="14599" max="14599" width="11.7109375" style="473" customWidth="1"/>
    <col min="14600" max="14845" width="9.140625" style="473"/>
    <col min="14846" max="14846" width="5.28515625" style="473" customWidth="1"/>
    <col min="14847" max="14847" width="8" style="473" customWidth="1"/>
    <col min="14848" max="14848" width="5.85546875" style="473" customWidth="1"/>
    <col min="14849" max="14849" width="9.42578125" style="473" customWidth="1"/>
    <col min="14850" max="14850" width="11.28515625" style="473" customWidth="1"/>
    <col min="14851" max="14851" width="11" style="473" customWidth="1"/>
    <col min="14852" max="14852" width="13.140625" style="473" customWidth="1"/>
    <col min="14853" max="14853" width="11.7109375" style="473" customWidth="1"/>
    <col min="14854" max="14854" width="11.140625" style="473" customWidth="1"/>
    <col min="14855" max="14855" width="11.7109375" style="473" customWidth="1"/>
    <col min="14856" max="15101" width="9.140625" style="473"/>
    <col min="15102" max="15102" width="5.28515625" style="473" customWidth="1"/>
    <col min="15103" max="15103" width="8" style="473" customWidth="1"/>
    <col min="15104" max="15104" width="5.85546875" style="473" customWidth="1"/>
    <col min="15105" max="15105" width="9.42578125" style="473" customWidth="1"/>
    <col min="15106" max="15106" width="11.28515625" style="473" customWidth="1"/>
    <col min="15107" max="15107" width="11" style="473" customWidth="1"/>
    <col min="15108" max="15108" width="13.140625" style="473" customWidth="1"/>
    <col min="15109" max="15109" width="11.7109375" style="473" customWidth="1"/>
    <col min="15110" max="15110" width="11.140625" style="473" customWidth="1"/>
    <col min="15111" max="15111" width="11.7109375" style="473" customWidth="1"/>
    <col min="15112" max="15357" width="9.140625" style="473"/>
    <col min="15358" max="15358" width="5.28515625" style="473" customWidth="1"/>
    <col min="15359" max="15359" width="8" style="473" customWidth="1"/>
    <col min="15360" max="15360" width="5.85546875" style="473" customWidth="1"/>
    <col min="15361" max="15361" width="9.42578125" style="473" customWidth="1"/>
    <col min="15362" max="15362" width="11.28515625" style="473" customWidth="1"/>
    <col min="15363" max="15363" width="11" style="473" customWidth="1"/>
    <col min="15364" max="15364" width="13.140625" style="473" customWidth="1"/>
    <col min="15365" max="15365" width="11.7109375" style="473" customWidth="1"/>
    <col min="15366" max="15366" width="11.140625" style="473" customWidth="1"/>
    <col min="15367" max="15367" width="11.7109375" style="473" customWidth="1"/>
    <col min="15368" max="15613" width="9.140625" style="473"/>
    <col min="15614" max="15614" width="5.28515625" style="473" customWidth="1"/>
    <col min="15615" max="15615" width="8" style="473" customWidth="1"/>
    <col min="15616" max="15616" width="5.85546875" style="473" customWidth="1"/>
    <col min="15617" max="15617" width="9.42578125" style="473" customWidth="1"/>
    <col min="15618" max="15618" width="11.28515625" style="473" customWidth="1"/>
    <col min="15619" max="15619" width="11" style="473" customWidth="1"/>
    <col min="15620" max="15620" width="13.140625" style="473" customWidth="1"/>
    <col min="15621" max="15621" width="11.7109375" style="473" customWidth="1"/>
    <col min="15622" max="15622" width="11.140625" style="473" customWidth="1"/>
    <col min="15623" max="15623" width="11.7109375" style="473" customWidth="1"/>
    <col min="15624" max="15869" width="9.140625" style="473"/>
    <col min="15870" max="15870" width="5.28515625" style="473" customWidth="1"/>
    <col min="15871" max="15871" width="8" style="473" customWidth="1"/>
    <col min="15872" max="15872" width="5.85546875" style="473" customWidth="1"/>
    <col min="15873" max="15873" width="9.42578125" style="473" customWidth="1"/>
    <col min="15874" max="15874" width="11.28515625" style="473" customWidth="1"/>
    <col min="15875" max="15875" width="11" style="473" customWidth="1"/>
    <col min="15876" max="15876" width="13.140625" style="473" customWidth="1"/>
    <col min="15877" max="15877" width="11.7109375" style="473" customWidth="1"/>
    <col min="15878" max="15878" width="11.140625" style="473" customWidth="1"/>
    <col min="15879" max="15879" width="11.7109375" style="473" customWidth="1"/>
    <col min="15880" max="16125" width="9.140625" style="473"/>
    <col min="16126" max="16126" width="5.28515625" style="473" customWidth="1"/>
    <col min="16127" max="16127" width="8" style="473" customWidth="1"/>
    <col min="16128" max="16128" width="5.85546875" style="473" customWidth="1"/>
    <col min="16129" max="16129" width="9.42578125" style="473" customWidth="1"/>
    <col min="16130" max="16130" width="11.28515625" style="473" customWidth="1"/>
    <col min="16131" max="16131" width="11" style="473" customWidth="1"/>
    <col min="16132" max="16132" width="13.140625" style="473" customWidth="1"/>
    <col min="16133" max="16133" width="11.7109375" style="473" customWidth="1"/>
    <col min="16134" max="16134" width="11.140625" style="473" customWidth="1"/>
    <col min="16135" max="16135" width="11.7109375" style="473" customWidth="1"/>
    <col min="16136" max="16384" width="9.140625" style="473"/>
  </cols>
  <sheetData>
    <row r="1" spans="1:72" ht="12.75" customHeight="1" x14ac:dyDescent="0.25">
      <c r="A1" s="256"/>
      <c r="F1" s="3" t="s">
        <v>188</v>
      </c>
    </row>
    <row r="2" spans="1:72" ht="12.75" customHeight="1" x14ac:dyDescent="0.25">
      <c r="F2" s="3" t="s">
        <v>290</v>
      </c>
    </row>
    <row r="3" spans="1:72" ht="12.75" customHeight="1" x14ac:dyDescent="0.25">
      <c r="F3" s="3" t="s">
        <v>0</v>
      </c>
    </row>
    <row r="4" spans="1:72" ht="12.75" customHeight="1" x14ac:dyDescent="0.25">
      <c r="F4" s="3" t="s">
        <v>291</v>
      </c>
    </row>
    <row r="5" spans="1:72" ht="12.75" customHeight="1" x14ac:dyDescent="0.25"/>
    <row r="6" spans="1:72" ht="12.75" customHeight="1" x14ac:dyDescent="0.25"/>
    <row r="7" spans="1:72" x14ac:dyDescent="0.25">
      <c r="A7" s="91" t="s">
        <v>250</v>
      </c>
      <c r="B7" s="91"/>
      <c r="C7" s="91"/>
      <c r="D7" s="91"/>
      <c r="E7" s="91"/>
      <c r="F7" s="91"/>
      <c r="G7" s="91"/>
      <c r="J7" s="1"/>
    </row>
    <row r="8" spans="1:72" ht="15.75" x14ac:dyDescent="0.25">
      <c r="A8" s="405"/>
      <c r="B8" s="406"/>
      <c r="C8" s="406"/>
      <c r="D8" s="406"/>
      <c r="E8" s="406"/>
      <c r="F8" s="406"/>
      <c r="G8" s="406"/>
      <c r="J8" s="1"/>
    </row>
    <row r="9" spans="1:72" x14ac:dyDescent="0.25">
      <c r="G9" s="407" t="s">
        <v>1</v>
      </c>
    </row>
    <row r="10" spans="1:72" s="277" customFormat="1" ht="40.5" customHeight="1" x14ac:dyDescent="0.2">
      <c r="A10" s="276" t="s">
        <v>98</v>
      </c>
      <c r="B10" s="276" t="s">
        <v>108</v>
      </c>
      <c r="C10" s="276" t="s">
        <v>251</v>
      </c>
      <c r="D10" s="276" t="s">
        <v>107</v>
      </c>
      <c r="E10" s="255" t="s">
        <v>5</v>
      </c>
      <c r="F10" s="255" t="s">
        <v>355</v>
      </c>
      <c r="G10" s="255" t="s">
        <v>356</v>
      </c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</row>
    <row r="11" spans="1:72" s="280" customFormat="1" ht="9.75" x14ac:dyDescent="0.2">
      <c r="A11" s="278">
        <v>1</v>
      </c>
      <c r="B11" s="278">
        <v>2</v>
      </c>
      <c r="C11" s="278">
        <v>3</v>
      </c>
      <c r="D11" s="278">
        <v>4</v>
      </c>
      <c r="E11" s="278">
        <v>5</v>
      </c>
      <c r="F11" s="278">
        <v>6</v>
      </c>
      <c r="G11" s="278">
        <v>7</v>
      </c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79"/>
      <c r="AD11" s="279"/>
      <c r="AE11" s="279"/>
      <c r="AF11" s="279"/>
      <c r="AG11" s="279"/>
      <c r="AH11" s="279"/>
      <c r="AI11" s="279"/>
      <c r="AJ11" s="279"/>
      <c r="AK11" s="279"/>
      <c r="AL11" s="279"/>
      <c r="AM11" s="279"/>
      <c r="AN11" s="279"/>
      <c r="AO11" s="279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9"/>
      <c r="BC11" s="279"/>
      <c r="BD11" s="279"/>
      <c r="BE11" s="279"/>
      <c r="BF11" s="279"/>
      <c r="BG11" s="279"/>
      <c r="BH11" s="279"/>
      <c r="BI11" s="279"/>
      <c r="BJ11" s="279"/>
      <c r="BK11" s="279"/>
      <c r="BL11" s="279"/>
      <c r="BM11" s="279"/>
      <c r="BN11" s="279"/>
      <c r="BO11" s="279"/>
      <c r="BP11" s="279"/>
      <c r="BQ11" s="279"/>
      <c r="BR11" s="279"/>
      <c r="BS11" s="279"/>
      <c r="BT11" s="279"/>
    </row>
    <row r="12" spans="1:72" s="287" customFormat="1" ht="18.75" customHeight="1" x14ac:dyDescent="0.2">
      <c r="A12" s="281"/>
      <c r="B12" s="282"/>
      <c r="C12" s="283"/>
      <c r="D12" s="283"/>
      <c r="E12" s="284" t="s">
        <v>357</v>
      </c>
      <c r="F12" s="285">
        <v>5000000</v>
      </c>
      <c r="G12" s="286" t="s">
        <v>95</v>
      </c>
      <c r="H12" s="25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</row>
    <row r="13" spans="1:72" s="277" customFormat="1" ht="54.75" customHeight="1" x14ac:dyDescent="0.2">
      <c r="A13" s="281" t="s">
        <v>198</v>
      </c>
      <c r="B13" s="408" t="s">
        <v>358</v>
      </c>
      <c r="C13" s="409" t="s">
        <v>359</v>
      </c>
      <c r="D13" s="409" t="s">
        <v>360</v>
      </c>
      <c r="E13" s="410" t="s">
        <v>95</v>
      </c>
      <c r="F13" s="411" t="s">
        <v>95</v>
      </c>
      <c r="G13" s="412">
        <f>SUM(G14:G14)</f>
        <v>7550000</v>
      </c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</row>
    <row r="14" spans="1:72" s="277" customFormat="1" ht="16.5" customHeight="1" x14ac:dyDescent="0.2">
      <c r="A14" s="281"/>
      <c r="B14" s="493" t="s">
        <v>100</v>
      </c>
      <c r="C14" s="288"/>
      <c r="D14" s="288"/>
      <c r="E14" s="288" t="s">
        <v>221</v>
      </c>
      <c r="F14" s="289" t="s">
        <v>95</v>
      </c>
      <c r="G14" s="290">
        <f>6000000+1550000</f>
        <v>7550000</v>
      </c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</row>
    <row r="15" spans="1:72" s="287" customFormat="1" ht="15" customHeight="1" x14ac:dyDescent="0.2">
      <c r="A15" s="494"/>
      <c r="B15" s="493" t="s">
        <v>361</v>
      </c>
      <c r="C15" s="495"/>
      <c r="D15" s="495"/>
      <c r="E15" s="495"/>
      <c r="F15" s="496"/>
      <c r="G15" s="497">
        <f>1000000+1550000</f>
        <v>2550000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</row>
    <row r="16" spans="1:72" s="277" customFormat="1" ht="12" x14ac:dyDescent="0.2">
      <c r="A16" s="291"/>
      <c r="B16" s="292"/>
      <c r="C16" s="293"/>
      <c r="D16" s="293"/>
      <c r="E16" s="293"/>
      <c r="F16" s="294"/>
      <c r="G16" s="294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</row>
    <row r="17" spans="1:72" s="277" customFormat="1" ht="18.75" customHeight="1" x14ac:dyDescent="0.2">
      <c r="A17" s="281"/>
      <c r="B17" s="282"/>
      <c r="C17" s="288"/>
      <c r="D17" s="288"/>
      <c r="E17" s="293" t="s">
        <v>357</v>
      </c>
      <c r="F17" s="295">
        <v>5500000</v>
      </c>
      <c r="G17" s="296" t="s">
        <v>95</v>
      </c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</row>
    <row r="18" spans="1:72" s="277" customFormat="1" ht="39" customHeight="1" x14ac:dyDescent="0.2">
      <c r="A18" s="281" t="s">
        <v>199</v>
      </c>
      <c r="B18" s="408" t="s">
        <v>362</v>
      </c>
      <c r="C18" s="409" t="s">
        <v>359</v>
      </c>
      <c r="D18" s="409" t="s">
        <v>363</v>
      </c>
      <c r="E18" s="410" t="s">
        <v>95</v>
      </c>
      <c r="F18" s="411" t="s">
        <v>95</v>
      </c>
      <c r="G18" s="413">
        <f>SUM(G19:G19)</f>
        <v>10000000</v>
      </c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</row>
    <row r="19" spans="1:72" s="277" customFormat="1" ht="15.75" customHeight="1" x14ac:dyDescent="0.2">
      <c r="A19" s="281"/>
      <c r="B19" s="493" t="s">
        <v>100</v>
      </c>
      <c r="C19" s="288"/>
      <c r="D19" s="288"/>
      <c r="E19" s="288" t="s">
        <v>221</v>
      </c>
      <c r="F19" s="289" t="s">
        <v>95</v>
      </c>
      <c r="G19" s="290">
        <f>6000000+4000000</f>
        <v>10000000</v>
      </c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</row>
    <row r="20" spans="1:72" s="287" customFormat="1" ht="13.5" customHeight="1" x14ac:dyDescent="0.2">
      <c r="A20" s="494"/>
      <c r="B20" s="493" t="s">
        <v>361</v>
      </c>
      <c r="C20" s="498"/>
      <c r="D20" s="495"/>
      <c r="E20" s="495"/>
      <c r="F20" s="496"/>
      <c r="G20" s="497">
        <f>500000+4000000</f>
        <v>4500000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</row>
    <row r="21" spans="1:72" s="277" customFormat="1" ht="12" customHeight="1" x14ac:dyDescent="0.2">
      <c r="A21" s="291"/>
      <c r="B21" s="292"/>
      <c r="C21" s="297"/>
      <c r="D21" s="288"/>
      <c r="E21" s="293"/>
      <c r="F21" s="294"/>
      <c r="G21" s="294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</row>
    <row r="22" spans="1:72" s="277" customFormat="1" ht="23.25" customHeight="1" x14ac:dyDescent="0.2">
      <c r="A22" s="499"/>
      <c r="B22" s="500" t="s">
        <v>113</v>
      </c>
      <c r="C22" s="501"/>
      <c r="D22" s="502"/>
      <c r="E22" s="503"/>
      <c r="F22" s="503">
        <f>SUM(F12,F17)</f>
        <v>10500000</v>
      </c>
      <c r="G22" s="503">
        <f>SUM(G13,G18)</f>
        <v>17550000</v>
      </c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</row>
    <row r="24" spans="1:72" x14ac:dyDescent="0.25">
      <c r="A24" s="470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&amp;C&amp;"-,Pogrubiony"&amp;8&amp;P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3</vt:i4>
      </vt:variant>
    </vt:vector>
  </HeadingPairs>
  <TitlesOfParts>
    <vt:vector size="9" baseType="lpstr">
      <vt:lpstr>ZAL_1</vt:lpstr>
      <vt:lpstr>ZAL_2</vt:lpstr>
      <vt:lpstr>ZAL_3</vt:lpstr>
      <vt:lpstr>ZAL_4</vt:lpstr>
      <vt:lpstr>ZAL_5</vt:lpstr>
      <vt:lpstr>ZAL_6</vt:lpstr>
      <vt:lpstr>ZAL_1!Tytuły_wydruku</vt:lpstr>
      <vt:lpstr>ZAL_3!Tytuły_wydruku</vt:lpstr>
      <vt:lpstr>ZAL_4!Tytuły_wydruku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69/2022 Prezydenta Miasta Włocławek z dn. 3 marca 2022 r.</dc:title>
  <dc:creator>Beata Duszeńska</dc:creator>
  <cp:keywords>Załącznik do Zarządzenia Prezydenta Miasta Włocławek</cp:keywords>
  <cp:lastModifiedBy>Karolina Budziszewska</cp:lastModifiedBy>
  <cp:lastPrinted>2022-03-07T09:39:51Z</cp:lastPrinted>
  <dcterms:created xsi:type="dcterms:W3CDTF">2020-01-08T14:06:14Z</dcterms:created>
  <dcterms:modified xsi:type="dcterms:W3CDTF">2022-03-07T12:51:28Z</dcterms:modified>
</cp:coreProperties>
</file>